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Finanční rámec - pokrácený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2" l="1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30" i="2"/>
  <c r="K58" i="2" l="1"/>
  <c r="J58" i="2"/>
  <c r="I58" i="2"/>
  <c r="K59" i="2" l="1"/>
  <c r="J59" i="2"/>
  <c r="I59" i="2"/>
  <c r="H57" i="2" l="1"/>
  <c r="J57" i="2" l="1"/>
  <c r="K57" i="2"/>
  <c r="L7" i="2"/>
  <c r="L11" i="2"/>
  <c r="L15" i="2"/>
  <c r="L19" i="2"/>
  <c r="L23" i="2"/>
  <c r="L27" i="2"/>
  <c r="L8" i="2"/>
  <c r="L12" i="2"/>
  <c r="L16" i="2"/>
  <c r="L20" i="2"/>
  <c r="L24" i="2"/>
  <c r="L28" i="2"/>
  <c r="L9" i="2"/>
  <c r="L13" i="2"/>
  <c r="L17" i="2"/>
  <c r="L21" i="2"/>
  <c r="L25" i="2"/>
  <c r="L29" i="2"/>
  <c r="L6" i="2"/>
  <c r="L10" i="2"/>
  <c r="L14" i="2"/>
  <c r="L18" i="2"/>
  <c r="L22" i="2"/>
  <c r="L26" i="2"/>
  <c r="I57" i="2" l="1"/>
  <c r="L57" i="2" s="1"/>
  <c r="L5" i="2"/>
</calcChain>
</file>

<file path=xl/sharedStrings.xml><?xml version="1.0" encoding="utf-8"?>
<sst xmlns="http://schemas.openxmlformats.org/spreadsheetml/2006/main" count="290" uniqueCount="166">
  <si>
    <t xml:space="preserve"> </t>
  </si>
  <si>
    <t>Velké výzkumné infrastruktury - finanční požadavky pro období 2020-2022</t>
  </si>
  <si>
    <t>Účelová podpora (v tis. Kč)</t>
  </si>
  <si>
    <t>Účelová podpora celkem                       (v tis. Kč)</t>
  </si>
  <si>
    <t>Hodnocení</t>
  </si>
  <si>
    <t>Typ hodnocení</t>
  </si>
  <si>
    <t>Akronym</t>
  </si>
  <si>
    <t>Plný název</t>
  </si>
  <si>
    <t>Hostitelská instituce</t>
  </si>
  <si>
    <t xml:space="preserve">Fyzikální a inženýrské vědy </t>
  </si>
  <si>
    <t>interim</t>
  </si>
  <si>
    <t>AUGER-CZ</t>
  </si>
  <si>
    <t xml:space="preserve">Observatoř Pierra Augera – účast České republiky   </t>
  </si>
  <si>
    <t>Fyzikální ústav AV ČR, v. v. i.</t>
  </si>
  <si>
    <t>CEMNAT</t>
  </si>
  <si>
    <t>Centrum materiálů a nanotechnologií</t>
  </si>
  <si>
    <t>Univerzita Pardubice</t>
  </si>
  <si>
    <t>CERN-CZ</t>
  </si>
  <si>
    <t xml:space="preserve">Výzkumná infrastruktura pro experimenty v CERN </t>
  </si>
  <si>
    <t>CTA-CZ</t>
  </si>
  <si>
    <t>Cherenkov Telescope Array – účast České republiky</t>
  </si>
  <si>
    <t>EU-ARC.CZ</t>
  </si>
  <si>
    <t>Atacama Large Millimeter / Submillimeter Array – účast České republiky</t>
  </si>
  <si>
    <t>Astronomický ústav AV ČR, v. v. i.</t>
  </si>
  <si>
    <t>LSM-CZ</t>
  </si>
  <si>
    <t>Podzemní laboratoř LSM – účast České republiky</t>
  </si>
  <si>
    <t>České vysoké učení technické v Praze</t>
  </si>
  <si>
    <t>VdG</t>
  </si>
  <si>
    <t>Urychlovač Van de Graaff – laditelný zdroj monoenergetických neutronů a lehkých iontů</t>
  </si>
  <si>
    <t>Energetika</t>
  </si>
  <si>
    <t>COMPASS</t>
  </si>
  <si>
    <t>COMPASS – Tokamak pro výzkum termonukleární fúze</t>
  </si>
  <si>
    <t>Ústav fyziky plazmatu AV ČR, v. v. i.</t>
  </si>
  <si>
    <t>WCZV</t>
  </si>
  <si>
    <t>VR-1 – Školní reaktor pro výzkumnou činnost</t>
  </si>
  <si>
    <t xml:space="preserve">Environmenální vědy </t>
  </si>
  <si>
    <t>RECETOX</t>
  </si>
  <si>
    <t>Centrum pro výzkum toxických látek v prostředí</t>
  </si>
  <si>
    <t>Masarykova univerzita</t>
  </si>
  <si>
    <t>Zdraví a potraviny</t>
  </si>
  <si>
    <t>BBMRI-CZ</t>
  </si>
  <si>
    <t xml:space="preserve">Banka klinických vzorků  </t>
  </si>
  <si>
    <t>Masarykův onkologický ústav</t>
  </si>
  <si>
    <t>CCP</t>
  </si>
  <si>
    <t xml:space="preserve">České centrum pro fenogenomiku </t>
  </si>
  <si>
    <t>Ústav molekulární genetiky AV ČR, v. v. i.</t>
  </si>
  <si>
    <t>CIISB</t>
  </si>
  <si>
    <t>Česká infrastruktura pro integrativní strukturní biologii</t>
  </si>
  <si>
    <t>CZECRIN</t>
  </si>
  <si>
    <t>Český národní uzel Evropské sítě infrastruktur klinického výzkumu</t>
  </si>
  <si>
    <t xml:space="preserve">Masarykova univerzita </t>
  </si>
  <si>
    <t>Czech-BioImaging</t>
  </si>
  <si>
    <t>Národní infrastruktura pro biologické a medicínské zobrazování</t>
  </si>
  <si>
    <t>CZ-OPENSCREEN</t>
  </si>
  <si>
    <t>Národní infrastruktura chemické biologie</t>
  </si>
  <si>
    <t xml:space="preserve">Ústav molekulární genetiky AV ČR, v. v. i. </t>
  </si>
  <si>
    <t>AIS CR</t>
  </si>
  <si>
    <t>Archeologický informační systém České republiky</t>
  </si>
  <si>
    <t>Archeologický ústav AV ČR, Brno, v. v. i.</t>
  </si>
  <si>
    <t>CSDA</t>
  </si>
  <si>
    <t>Český sociálně-vědní datový archiv</t>
  </si>
  <si>
    <t>Sociologický ústav AV ČR, v. v. i.</t>
  </si>
  <si>
    <t>E-infrastruktury</t>
  </si>
  <si>
    <t>*CESNET</t>
  </si>
  <si>
    <t xml:space="preserve">CESNET </t>
  </si>
  <si>
    <t>CESNET, z. s. p. o.</t>
  </si>
  <si>
    <t>*IT4Innovations</t>
  </si>
  <si>
    <t>Národní superpočítačové centrum IT4Innovations</t>
  </si>
  <si>
    <t>Vysoká škola báňská – Technická univerzita Ostrava</t>
  </si>
  <si>
    <t>*CERIT-SC</t>
  </si>
  <si>
    <t>CERIT Scientific Cloud</t>
  </si>
  <si>
    <t>*LINDAT/CLARIAH-CZ</t>
  </si>
  <si>
    <t>Digitální výzkumná infrastruktura pro jazykové technologie, umění a humanitní vědy</t>
  </si>
  <si>
    <t>Univerzita Karlova</t>
  </si>
  <si>
    <t>ex-ante</t>
  </si>
  <si>
    <t xml:space="preserve">*DARIAH-CZ </t>
  </si>
  <si>
    <t>Digitální výzkumná infrastruktura pro umění a humanitní vědy</t>
  </si>
  <si>
    <t>CEITEC Nano</t>
  </si>
  <si>
    <t>Vysoké učení technické v Brně</t>
  </si>
  <si>
    <t xml:space="preserve">Environmentální vědy </t>
  </si>
  <si>
    <t>Nanomateriály a nanotechnologie pro ochranu životního prostředí a udržitelnou budoucnost</t>
  </si>
  <si>
    <t>Ústav fyzikální chemie J. Heyrovského, AV ČR, v. v. i.</t>
  </si>
  <si>
    <t>Laboratoř nanostruktur a nanomateriálů</t>
  </si>
  <si>
    <t>BNL-CZ</t>
  </si>
  <si>
    <t xml:space="preserve">Brookhavenská národní laboratoř – účast České republiky   </t>
  </si>
  <si>
    <t>ELI Beamlines</t>
  </si>
  <si>
    <t>Extreme Light Infrastructure – ELI Beamlines</t>
  </si>
  <si>
    <t>ESS Scandinavia-CZ</t>
  </si>
  <si>
    <t>Evropský spalační zdroj – účast České republiky</t>
  </si>
  <si>
    <t xml:space="preserve">Ústav jaderné fyziky AV ČR, v. v. i. </t>
  </si>
  <si>
    <t>FAIR-CZ</t>
  </si>
  <si>
    <t>Laboratoř pro výzkum s antiprotony a těžkými ionty – účast České republiky</t>
  </si>
  <si>
    <t>Ústav jaderné fyziky AV ČR, v. v. i.</t>
  </si>
  <si>
    <t xml:space="preserve"> Fermilab-CZ</t>
  </si>
  <si>
    <t>Výzkumná infrastruktura pro experimenty ve Fermilab</t>
  </si>
  <si>
    <t>PALS</t>
  </si>
  <si>
    <t>Prague Asterix Laser System</t>
  </si>
  <si>
    <t>SPIRAL2-CZ</t>
  </si>
  <si>
    <t>Système de Production d’Ions Radioactifs Accélérés en Ligne – účast České republiky</t>
  </si>
  <si>
    <t>SPL-MSB</t>
  </si>
  <si>
    <t>Laboratoř fyziky povrchů – Optická dráha pro výzkum materiálů</t>
  </si>
  <si>
    <t>CATPRO</t>
  </si>
  <si>
    <t xml:space="preserve">Katalytické procesy pro efektivní využití uhlíkatých energetických surovin </t>
  </si>
  <si>
    <t>Výzkumný ústav anorganické chemie, a. s.</t>
  </si>
  <si>
    <t>JHR-CZ</t>
  </si>
  <si>
    <t>Jules Horowitz Reactor – účast České republiky</t>
  </si>
  <si>
    <t>Centrum výzkumu Řež s. r. o.</t>
  </si>
  <si>
    <t>Reaktory LVR-15 a LR-0</t>
  </si>
  <si>
    <t>Experimentální jaderné reaktory LVR-15 a LR-0</t>
  </si>
  <si>
    <t>ACTRIS-CZ</t>
  </si>
  <si>
    <t>ACTRIS – účast České republiky</t>
  </si>
  <si>
    <t xml:space="preserve">Český hydrometeorologický ústav </t>
  </si>
  <si>
    <t>CzeCOS</t>
  </si>
  <si>
    <t>Centrum výzkumu globální změny AV ČR, v. v. i.</t>
  </si>
  <si>
    <t>ELIXIR-CZ</t>
  </si>
  <si>
    <t>Česká národní infrastruktura pro biologická data</t>
  </si>
  <si>
    <t>Ústav organické chemie a biochemie AV ČR, v. v. i.</t>
  </si>
  <si>
    <t>NCMG</t>
  </si>
  <si>
    <t>Národní centrum lékařské genomiky</t>
  </si>
  <si>
    <t>CLB</t>
  </si>
  <si>
    <t>Česká literární bibliografie</t>
  </si>
  <si>
    <t>Ústav pro českou literaturu AV ČR, v. v. i.</t>
  </si>
  <si>
    <t>CNC</t>
  </si>
  <si>
    <t>Český národní korpus</t>
  </si>
  <si>
    <t>SHARE-CZ</t>
  </si>
  <si>
    <t>Survey of Health, Ageing and Retirement in Europe – účast České republiky</t>
  </si>
  <si>
    <t>Národohospodářský ústav AV ČR, v. v. i.</t>
  </si>
  <si>
    <t>*EATRIS-CZ</t>
  </si>
  <si>
    <t>Český národní uzel Evropské infrastruktury pro translační medicínu</t>
  </si>
  <si>
    <t>Univerzita Palackého v Olomouci</t>
  </si>
  <si>
    <t>*ESS-CZ</t>
  </si>
  <si>
    <t>Český národní uzel ESS (European Social Survey)</t>
  </si>
  <si>
    <t>EST-CZ</t>
  </si>
  <si>
    <t>Evropský sluneční teleskop - účast České republiky</t>
  </si>
  <si>
    <t>MGML</t>
  </si>
  <si>
    <t>Laboratoř růstu a měření materiálů</t>
  </si>
  <si>
    <t>METROFOOD-CZ</t>
  </si>
  <si>
    <t>METROFOOD-CZ - účast České republiky</t>
  </si>
  <si>
    <t>Česká zemědělská univerzita v Praze</t>
  </si>
  <si>
    <t>CEPLANT</t>
  </si>
  <si>
    <t>Centrum výzkumu a vývoje plazmatu a nanotechnologických povrchových úprav</t>
  </si>
  <si>
    <t>ENREGAT</t>
  </si>
  <si>
    <t>Energetické využití odpadů a zpracování plynu</t>
  </si>
  <si>
    <t>CENAKVA</t>
  </si>
  <si>
    <t>Jihočeské výzkumné centrum akvakultury a biodiverzity hydrocenóz</t>
  </si>
  <si>
    <t>Jihočeská univerzita v Českých Budějovicích</t>
  </si>
  <si>
    <t xml:space="preserve">CELKEM </t>
  </si>
  <si>
    <t xml:space="preserve">*LINDAT/CLARIAH-CZ </t>
  </si>
  <si>
    <t xml:space="preserve">Velká výzkumná infrastruktura LINDAT/CLARIN plánuje od roku 2020 sloučení s velkou výzkumnou infrastrukturou DARIAH-CZ, jehož výsledkem bude vznik velké výzkumné infrastruktury LINDAT/CLARIAH-CZ. </t>
  </si>
  <si>
    <t xml:space="preserve">S ohledem na celkové bodové ohodnocení známkou 3 získané velkou výzkumnou infrastrukturou EATRIS-CZ v rámci interim hodnocení velkých výzkumných infrastruktur v roce 2017 jsou finanční požadavky této velké výzkumné infrastruktury pro léta 2020 až 2022 sníženy o 50 %. </t>
  </si>
  <si>
    <t xml:space="preserve">S ohledem na celkové bodové ohodnocení známkou 3 získané velkou výzkumnou infrastrukturou ESS-CZ v rámci interim hodnocení velkých výzkumných infrastruktur v roce 2017 jsou finanční požadavky této velké výzkumné infrastruktury pro léta 2020 až 2022 sníženy o 50 %. </t>
  </si>
  <si>
    <t>*CESNET, IT4Innovations, CERIT-SC</t>
  </si>
  <si>
    <t xml:space="preserve">E-infrastruktury CESNET, IT4Innovations a CERIT-SC budou od roku 2020 financovány již v rámci jednoho konsorciálního projektu velké výzkumné infrastruktury pod akronymem „e-INFRA-CZ“. V tabulce jsou nicméně prozatím vedeny ještě samostatně, aby byly zřejmé jejich dílčí rozpočtové náklady. </t>
  </si>
  <si>
    <t>* DARIAH-CZ</t>
  </si>
  <si>
    <t>Velká výzkumná infrastruktura DARIAH-CZ bude od roku 2020 sloučena s velkou výzkumnou infrastrukturou LINDAT/CLARIN , vznikne tak velká výzkumná infrastruktura LINDAT/CLARIAH-CZ. Z tohoto důvodu nejsou pro léta 2020-2022 plánovany pro DARIAH-CZ žádné finanční požadavky.</t>
  </si>
  <si>
    <t>VÝPOČET KOEFICIENTU KRÁCENÍ</t>
  </si>
  <si>
    <t>KRÁCENO O PROCENTO / JEDNOTKA %</t>
  </si>
  <si>
    <t xml:space="preserve">Finanční rámec podpory velkých výzkumných infrastruktur do roku 2022 - POKRÁCENÝ </t>
  </si>
  <si>
    <t>Společenské a humanitní vědy</t>
  </si>
  <si>
    <t>Vědně-oborová oblast</t>
  </si>
  <si>
    <t>*CEITEC Nano</t>
  </si>
  <si>
    <t>*LNSM</t>
  </si>
  <si>
    <t>*NanoEnviCz</t>
  </si>
  <si>
    <t>*CEITEC Nano, LNSM, NanoEnviCz</t>
  </si>
  <si>
    <t xml:space="preserve">Velké výzkumné infrastruktury CEITEC Nano, LNSM a NanoEnviCz budou od roku 2020 financovány již v rámci jednoho konsorciálního projektu velké výzkumné infrastruktury pod akronymem „Nano-Infra-CZ“. V tabulce jsou nicméně prozatím vedeny ještě samostatně, aby byly zřejmé jejich dílčí rozpočtové náklady. (TBC) </t>
  </si>
  <si>
    <t>2019-2022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</si>
</sst>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A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00000A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2" tint="-0.499984740745262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0E8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1" xfId="0" applyFont="1" applyBorder="1"/>
    <xf numFmtId="0" fontId="2" fillId="2" borderId="2" xfId="0" applyFont="1" applyFill="1" applyBorder="1" applyAlignment="1">
      <alignment horizontal="left" vertical="center" indent="2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3" fontId="5" fillId="3" borderId="16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3" fontId="5" fillId="3" borderId="18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0" fillId="0" borderId="0" xfId="0" applyBorder="1"/>
    <xf numFmtId="0" fontId="10" fillId="0" borderId="0" xfId="0" applyFont="1" applyFill="1" applyBorder="1" applyAlignment="1">
      <alignment horizontal="left" vertical="center"/>
    </xf>
    <xf numFmtId="3" fontId="0" fillId="0" borderId="0" xfId="0" applyNumberFormat="1"/>
    <xf numFmtId="0" fontId="12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Border="1"/>
    <xf numFmtId="0" fontId="0" fillId="0" borderId="0" xfId="0" applyFont="1" applyAlignment="1">
      <alignment wrapText="1"/>
    </xf>
    <xf numFmtId="0" fontId="2" fillId="2" borderId="4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3" fontId="3" fillId="3" borderId="25" xfId="0" applyNumberFormat="1" applyFont="1" applyFill="1" applyBorder="1" applyAlignment="1">
      <alignment horizontal="left" vertical="center"/>
    </xf>
    <xf numFmtId="3" fontId="4" fillId="3" borderId="14" xfId="0" applyNumberFormat="1" applyFont="1" applyFill="1" applyBorder="1" applyAlignment="1">
      <alignment horizontal="right" vertical="center"/>
    </xf>
    <xf numFmtId="3" fontId="4" fillId="3" borderId="15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 vertical="center" wrapText="1"/>
    </xf>
    <xf numFmtId="3" fontId="3" fillId="0" borderId="26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 wrapText="1"/>
    </xf>
    <xf numFmtId="3" fontId="7" fillId="0" borderId="26" xfId="0" applyNumberFormat="1" applyFont="1" applyFill="1" applyBorder="1" applyAlignment="1">
      <alignment horizontal="left" vertical="center"/>
    </xf>
    <xf numFmtId="3" fontId="4" fillId="3" borderId="24" xfId="0" applyNumberFormat="1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left" vertical="center" wrapText="1"/>
    </xf>
    <xf numFmtId="3" fontId="8" fillId="0" borderId="26" xfId="0" applyNumberFormat="1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3" fontId="3" fillId="0" borderId="25" xfId="0" applyNumberFormat="1" applyFont="1" applyFill="1" applyBorder="1" applyAlignment="1">
      <alignment horizontal="left" vertical="center"/>
    </xf>
    <xf numFmtId="3" fontId="5" fillId="3" borderId="21" xfId="0" applyNumberFormat="1" applyFont="1" applyFill="1" applyBorder="1" applyAlignment="1">
      <alignment horizontal="right" vertical="center"/>
    </xf>
    <xf numFmtId="0" fontId="4" fillId="0" borderId="19" xfId="0" applyFont="1" applyFill="1" applyBorder="1" applyAlignment="1">
      <alignment horizontal="left" vertical="center" wrapText="1"/>
    </xf>
    <xf numFmtId="3" fontId="4" fillId="3" borderId="20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3" fontId="2" fillId="4" borderId="5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3" fontId="11" fillId="0" borderId="0" xfId="0" applyNumberFormat="1" applyFont="1" applyBorder="1"/>
    <xf numFmtId="0" fontId="13" fillId="0" borderId="0" xfId="0" applyFont="1" applyBorder="1"/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/>
    </xf>
    <xf numFmtId="3" fontId="3" fillId="5" borderId="26" xfId="0" applyNumberFormat="1" applyFont="1" applyFill="1" applyBorder="1" applyAlignment="1">
      <alignment horizontal="left" vertical="center"/>
    </xf>
    <xf numFmtId="3" fontId="5" fillId="5" borderId="18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left" vertical="center"/>
    </xf>
    <xf numFmtId="3" fontId="3" fillId="5" borderId="24" xfId="0" applyNumberFormat="1" applyFont="1" applyFill="1" applyBorder="1" applyAlignment="1">
      <alignment horizontal="right" vertical="center"/>
    </xf>
    <xf numFmtId="3" fontId="3" fillId="5" borderId="26" xfId="0" applyNumberFormat="1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left" vertical="center"/>
    </xf>
    <xf numFmtId="3" fontId="3" fillId="5" borderId="27" xfId="0" applyNumberFormat="1" applyFont="1" applyFill="1" applyBorder="1" applyAlignment="1">
      <alignment horizontal="left" vertical="center"/>
    </xf>
    <xf numFmtId="3" fontId="2" fillId="4" borderId="28" xfId="0" applyNumberFormat="1" applyFont="1" applyFill="1" applyBorder="1" applyAlignment="1">
      <alignment horizontal="right" vertical="center"/>
    </xf>
    <xf numFmtId="3" fontId="2" fillId="4" borderId="29" xfId="0" applyNumberFormat="1" applyFont="1" applyFill="1" applyBorder="1" applyAlignment="1">
      <alignment horizontal="right" vertical="center"/>
    </xf>
    <xf numFmtId="3" fontId="2" fillId="4" borderId="9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4" fillId="5" borderId="14" xfId="0" applyNumberFormat="1" applyFont="1" applyFill="1" applyBorder="1" applyAlignment="1">
      <alignment horizontal="right" vertical="center"/>
    </xf>
    <xf numFmtId="3" fontId="4" fillId="5" borderId="15" xfId="0" applyNumberFormat="1" applyFont="1" applyFill="1" applyBorder="1" applyAlignment="1">
      <alignment horizontal="right" vertical="center"/>
    </xf>
    <xf numFmtId="4" fontId="2" fillId="4" borderId="30" xfId="0" applyNumberFormat="1" applyFont="1" applyFill="1" applyBorder="1" applyAlignment="1">
      <alignment horizontal="right" vertical="center"/>
    </xf>
    <xf numFmtId="4" fontId="2" fillId="4" borderId="31" xfId="0" applyNumberFormat="1" applyFont="1" applyFill="1" applyBorder="1" applyAlignment="1">
      <alignment horizontal="right" vertical="center"/>
    </xf>
    <xf numFmtId="4" fontId="2" fillId="4" borderId="32" xfId="0" applyNumberFormat="1" applyFont="1" applyFill="1" applyBorder="1" applyAlignment="1">
      <alignment horizontal="right" vertical="center"/>
    </xf>
    <xf numFmtId="0" fontId="0" fillId="0" borderId="0" xfId="0"/>
    <xf numFmtId="0" fontId="8" fillId="3" borderId="1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/>
    </xf>
    <xf numFmtId="3" fontId="4" fillId="3" borderId="22" xfId="0" applyNumberFormat="1" applyFont="1" applyFill="1" applyBorder="1" applyAlignment="1">
      <alignment horizontal="right" vertical="center"/>
    </xf>
    <xf numFmtId="3" fontId="4" fillId="3" borderId="23" xfId="0" applyNumberFormat="1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left" vertical="center" wrapText="1"/>
    </xf>
    <xf numFmtId="3" fontId="3" fillId="3" borderId="26" xfId="0" applyNumberFormat="1" applyFont="1" applyFill="1" applyBorder="1" applyAlignment="1">
      <alignment horizontal="left" vertical="center"/>
    </xf>
    <xf numFmtId="0" fontId="0" fillId="0" borderId="0" xfId="0"/>
    <xf numFmtId="0" fontId="6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right" vertical="center"/>
    </xf>
    <xf numFmtId="3" fontId="4" fillId="3" borderId="23" xfId="0" applyNumberFormat="1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left" vertical="center" wrapText="1"/>
    </xf>
    <xf numFmtId="3" fontId="8" fillId="0" borderId="26" xfId="0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/>
    </xf>
    <xf numFmtId="3" fontId="5" fillId="3" borderId="18" xfId="0" applyNumberFormat="1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right" vertical="center"/>
    </xf>
    <xf numFmtId="3" fontId="4" fillId="3" borderId="23" xfId="0" applyNumberFormat="1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left" vertical="center" wrapText="1"/>
    </xf>
    <xf numFmtId="3" fontId="8" fillId="0" borderId="26" xfId="0" applyNumberFormat="1" applyFont="1" applyFill="1" applyBorder="1" applyAlignment="1">
      <alignment horizontal="left" vertical="center"/>
    </xf>
    <xf numFmtId="3" fontId="4" fillId="0" borderId="22" xfId="0" applyNumberFormat="1" applyFont="1" applyFill="1" applyBorder="1" applyAlignment="1">
      <alignment horizontal="right" vertical="center"/>
    </xf>
    <xf numFmtId="10" fontId="2" fillId="4" borderId="5" xfId="0" applyNumberFormat="1" applyFont="1" applyFill="1" applyBorder="1" applyAlignment="1">
      <alignment horizontal="right" vertical="center"/>
    </xf>
    <xf numFmtId="10" fontId="2" fillId="4" borderId="10" xfId="0" applyNumberFormat="1" applyFont="1" applyFill="1" applyBorder="1" applyAlignment="1">
      <alignment horizontal="right" vertical="center"/>
    </xf>
    <xf numFmtId="10" fontId="2" fillId="4" borderId="11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left" vertical="center" indent="3"/>
    </xf>
    <xf numFmtId="0" fontId="2" fillId="0" borderId="3" xfId="0" applyFont="1" applyFill="1" applyBorder="1" applyAlignment="1">
      <alignment horizontal="left" vertical="center" indent="3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"/>
  <sheetViews>
    <sheetView tabSelected="1" zoomScale="70" zoomScaleNormal="70" workbookViewId="0">
      <selection activeCell="G12" sqref="G12"/>
    </sheetView>
  </sheetViews>
  <sheetFormatPr defaultRowHeight="30" customHeight="1" x14ac:dyDescent="0.25"/>
  <cols>
    <col min="2" max="2" width="33.5703125" customWidth="1"/>
    <col min="3" max="4" width="15.85546875" customWidth="1"/>
    <col min="5" max="5" width="33.28515625" bestFit="1" customWidth="1"/>
    <col min="6" max="6" width="77.42578125" customWidth="1"/>
    <col min="7" max="7" width="52.42578125" bestFit="1" customWidth="1"/>
    <col min="8" max="8" width="15" customWidth="1"/>
    <col min="9" max="11" width="17.7109375" customWidth="1"/>
    <col min="12" max="12" width="27.7109375" customWidth="1"/>
  </cols>
  <sheetData>
    <row r="1" spans="2:12" ht="21" customHeight="1" x14ac:dyDescent="0.35">
      <c r="B1" s="1" t="s">
        <v>157</v>
      </c>
      <c r="C1" s="2"/>
      <c r="D1" s="2"/>
      <c r="E1" s="2"/>
      <c r="F1" s="42"/>
      <c r="G1" s="3"/>
      <c r="H1" s="3"/>
      <c r="I1" s="3"/>
      <c r="J1" s="3"/>
      <c r="K1" s="3"/>
      <c r="L1" s="3"/>
    </row>
    <row r="2" spans="2:12" ht="15.75" customHeight="1" thickBot="1" x14ac:dyDescent="0.4">
      <c r="B2" s="3"/>
      <c r="C2" s="3"/>
      <c r="D2" s="3"/>
      <c r="E2" s="3"/>
      <c r="F2" s="42"/>
      <c r="G2" s="3"/>
      <c r="H2" s="3"/>
      <c r="I2" s="3"/>
      <c r="J2" s="4"/>
      <c r="K2" s="3"/>
      <c r="L2" s="3" t="s">
        <v>0</v>
      </c>
    </row>
    <row r="3" spans="2:12" ht="30" customHeight="1" thickBot="1" x14ac:dyDescent="0.3">
      <c r="B3" s="5" t="s">
        <v>1</v>
      </c>
      <c r="C3" s="6"/>
      <c r="D3" s="6"/>
      <c r="E3" s="6"/>
      <c r="F3" s="43"/>
      <c r="G3" s="7"/>
      <c r="H3" s="129" t="s">
        <v>2</v>
      </c>
      <c r="I3" s="130"/>
      <c r="J3" s="130"/>
      <c r="K3" s="131"/>
      <c r="L3" s="8" t="s">
        <v>3</v>
      </c>
    </row>
    <row r="4" spans="2:12" ht="30" customHeight="1" thickBot="1" x14ac:dyDescent="0.3">
      <c r="B4" s="9" t="s">
        <v>159</v>
      </c>
      <c r="C4" s="9" t="s">
        <v>4</v>
      </c>
      <c r="D4" s="9" t="s">
        <v>5</v>
      </c>
      <c r="E4" s="9" t="s">
        <v>6</v>
      </c>
      <c r="F4" s="9" t="s">
        <v>7</v>
      </c>
      <c r="G4" s="10" t="s">
        <v>8</v>
      </c>
      <c r="H4" s="7">
        <v>2019</v>
      </c>
      <c r="I4" s="11">
        <v>2020</v>
      </c>
      <c r="J4" s="11">
        <v>2021</v>
      </c>
      <c r="K4" s="12">
        <v>2022</v>
      </c>
      <c r="L4" s="13" t="s">
        <v>165</v>
      </c>
    </row>
    <row r="5" spans="2:12" ht="30" customHeight="1" x14ac:dyDescent="0.25">
      <c r="B5" s="14" t="s">
        <v>9</v>
      </c>
      <c r="C5" s="15">
        <v>5</v>
      </c>
      <c r="D5" s="15" t="s">
        <v>10</v>
      </c>
      <c r="E5" s="16" t="s">
        <v>11</v>
      </c>
      <c r="F5" s="44" t="s">
        <v>12</v>
      </c>
      <c r="G5" s="17" t="s">
        <v>13</v>
      </c>
      <c r="H5" s="45"/>
      <c r="I5" s="46">
        <v>19357.829319371729</v>
      </c>
      <c r="J5" s="46">
        <v>9488.29353740447</v>
      </c>
      <c r="K5" s="47">
        <v>9325.5057220334602</v>
      </c>
      <c r="L5" s="18">
        <f t="shared" ref="L5:L56" si="0">SUM(H5:K5)</f>
        <v>38171.628578809657</v>
      </c>
    </row>
    <row r="6" spans="2:12" ht="30" customHeight="1" x14ac:dyDescent="0.25">
      <c r="B6" s="14" t="s">
        <v>9</v>
      </c>
      <c r="C6" s="14">
        <v>5</v>
      </c>
      <c r="D6" s="14" t="s">
        <v>10</v>
      </c>
      <c r="E6" s="19" t="s">
        <v>14</v>
      </c>
      <c r="F6" s="48" t="s">
        <v>15</v>
      </c>
      <c r="G6" s="20" t="s">
        <v>16</v>
      </c>
      <c r="H6" s="49"/>
      <c r="I6" s="46">
        <v>20066.212930172362</v>
      </c>
      <c r="J6" s="46">
        <v>19177.548030775244</v>
      </c>
      <c r="K6" s="47">
        <v>18909.128923305383</v>
      </c>
      <c r="L6" s="21">
        <f t="shared" si="0"/>
        <v>58152.889884252989</v>
      </c>
    </row>
    <row r="7" spans="2:12" ht="30" customHeight="1" x14ac:dyDescent="0.25">
      <c r="B7" s="14" t="s">
        <v>9</v>
      </c>
      <c r="C7" s="14">
        <v>5</v>
      </c>
      <c r="D7" s="14" t="s">
        <v>10</v>
      </c>
      <c r="E7" s="22" t="s">
        <v>17</v>
      </c>
      <c r="F7" s="50" t="s">
        <v>18</v>
      </c>
      <c r="G7" s="23" t="s">
        <v>13</v>
      </c>
      <c r="H7" s="51"/>
      <c r="I7" s="46">
        <v>94803.677039825867</v>
      </c>
      <c r="J7" s="46">
        <v>87358.369899507306</v>
      </c>
      <c r="K7" s="47">
        <v>85790.335695319867</v>
      </c>
      <c r="L7" s="21">
        <f t="shared" si="0"/>
        <v>267952.38263465301</v>
      </c>
    </row>
    <row r="8" spans="2:12" ht="30" customHeight="1" x14ac:dyDescent="0.25">
      <c r="B8" s="14" t="s">
        <v>9</v>
      </c>
      <c r="C8" s="14">
        <v>5</v>
      </c>
      <c r="D8" s="14" t="s">
        <v>10</v>
      </c>
      <c r="E8" s="22" t="s">
        <v>19</v>
      </c>
      <c r="F8" s="48" t="s">
        <v>20</v>
      </c>
      <c r="G8" s="20" t="s">
        <v>13</v>
      </c>
      <c r="H8" s="49"/>
      <c r="I8" s="46">
        <v>21314.364897935171</v>
      </c>
      <c r="J8" s="46">
        <v>18367.280797358595</v>
      </c>
      <c r="K8" s="47">
        <v>18048.437537830792</v>
      </c>
      <c r="L8" s="21">
        <f t="shared" si="0"/>
        <v>57730.083233124562</v>
      </c>
    </row>
    <row r="9" spans="2:12" ht="30" customHeight="1" x14ac:dyDescent="0.25">
      <c r="B9" s="14" t="s">
        <v>9</v>
      </c>
      <c r="C9" s="14">
        <v>5</v>
      </c>
      <c r="D9" s="14" t="s">
        <v>74</v>
      </c>
      <c r="E9" s="22" t="s">
        <v>132</v>
      </c>
      <c r="F9" s="48" t="s">
        <v>133</v>
      </c>
      <c r="G9" s="20" t="s">
        <v>23</v>
      </c>
      <c r="H9" s="52">
        <v>1928</v>
      </c>
      <c r="I9" s="46">
        <v>1175.3181598917583</v>
      </c>
      <c r="J9" s="46">
        <v>420.27451065099103</v>
      </c>
      <c r="K9" s="47">
        <v>411.90872993454769</v>
      </c>
      <c r="L9" s="21">
        <f t="shared" si="0"/>
        <v>3935.501400477297</v>
      </c>
    </row>
    <row r="10" spans="2:12" ht="30" customHeight="1" x14ac:dyDescent="0.25">
      <c r="B10" s="14" t="s">
        <v>9</v>
      </c>
      <c r="C10" s="14">
        <v>5</v>
      </c>
      <c r="D10" s="14" t="s">
        <v>10</v>
      </c>
      <c r="E10" s="19" t="s">
        <v>21</v>
      </c>
      <c r="F10" s="53" t="s">
        <v>22</v>
      </c>
      <c r="G10" s="24" t="s">
        <v>23</v>
      </c>
      <c r="H10" s="54"/>
      <c r="I10" s="46">
        <v>4539.6414494970295</v>
      </c>
      <c r="J10" s="46">
        <v>4239.4503039466781</v>
      </c>
      <c r="K10" s="47">
        <v>4218.0173436529012</v>
      </c>
      <c r="L10" s="21">
        <f t="shared" si="0"/>
        <v>12997.109097096607</v>
      </c>
    </row>
    <row r="11" spans="2:12" ht="30" customHeight="1" x14ac:dyDescent="0.25">
      <c r="B11" s="14" t="s">
        <v>9</v>
      </c>
      <c r="C11" s="14">
        <v>5</v>
      </c>
      <c r="D11" s="14" t="s">
        <v>10</v>
      </c>
      <c r="E11" s="22" t="s">
        <v>24</v>
      </c>
      <c r="F11" s="48" t="s">
        <v>25</v>
      </c>
      <c r="G11" s="20" t="s">
        <v>26</v>
      </c>
      <c r="H11" s="49"/>
      <c r="I11" s="46">
        <v>9628.0307665156779</v>
      </c>
      <c r="J11" s="46">
        <v>9176.2993591919439</v>
      </c>
      <c r="K11" s="47">
        <v>8993.640391584011</v>
      </c>
      <c r="L11" s="21">
        <f t="shared" si="0"/>
        <v>27797.970517291636</v>
      </c>
    </row>
    <row r="12" spans="2:12" ht="30" customHeight="1" x14ac:dyDescent="0.25">
      <c r="B12" s="14" t="s">
        <v>9</v>
      </c>
      <c r="C12" s="29">
        <v>5</v>
      </c>
      <c r="D12" s="14" t="s">
        <v>74</v>
      </c>
      <c r="E12" s="30" t="s">
        <v>134</v>
      </c>
      <c r="F12" s="55" t="s">
        <v>135</v>
      </c>
      <c r="G12" s="31" t="s">
        <v>73</v>
      </c>
      <c r="H12" s="52">
        <v>15876</v>
      </c>
      <c r="I12" s="46">
        <v>16157.132666627449</v>
      </c>
      <c r="J12" s="46">
        <v>15157.411281513254</v>
      </c>
      <c r="K12" s="47">
        <v>15152.48533174074</v>
      </c>
      <c r="L12" s="21">
        <f t="shared" si="0"/>
        <v>62343.029279881441</v>
      </c>
    </row>
    <row r="13" spans="2:12" ht="30" customHeight="1" x14ac:dyDescent="0.25">
      <c r="B13" s="14" t="s">
        <v>9</v>
      </c>
      <c r="C13" s="14">
        <v>5</v>
      </c>
      <c r="D13" s="14" t="s">
        <v>10</v>
      </c>
      <c r="E13" s="22" t="s">
        <v>27</v>
      </c>
      <c r="F13" s="48" t="s">
        <v>28</v>
      </c>
      <c r="G13" s="20" t="s">
        <v>26</v>
      </c>
      <c r="H13" s="49"/>
      <c r="I13" s="46">
        <v>4439.8691099476437</v>
      </c>
      <c r="J13" s="46">
        <v>4260.55579247282</v>
      </c>
      <c r="K13" s="47">
        <v>4332.2365766260173</v>
      </c>
      <c r="L13" s="21">
        <f t="shared" si="0"/>
        <v>13032.661479046481</v>
      </c>
    </row>
    <row r="14" spans="2:12" ht="30" customHeight="1" x14ac:dyDescent="0.25">
      <c r="B14" s="25" t="s">
        <v>9</v>
      </c>
      <c r="C14" s="25">
        <v>4</v>
      </c>
      <c r="D14" s="25" t="s">
        <v>10</v>
      </c>
      <c r="E14" s="26" t="s">
        <v>83</v>
      </c>
      <c r="F14" s="56" t="s">
        <v>84</v>
      </c>
      <c r="G14" s="27" t="s">
        <v>26</v>
      </c>
      <c r="H14" s="57"/>
      <c r="I14" s="46">
        <v>10725.526501558916</v>
      </c>
      <c r="J14" s="46">
        <v>10953.748545067423</v>
      </c>
      <c r="K14" s="47">
        <v>10735.708535433832</v>
      </c>
      <c r="L14" s="58">
        <f t="shared" si="0"/>
        <v>32414.983582060173</v>
      </c>
    </row>
    <row r="15" spans="2:12" ht="30" customHeight="1" x14ac:dyDescent="0.25">
      <c r="B15" s="69" t="s">
        <v>9</v>
      </c>
      <c r="C15" s="69">
        <v>4</v>
      </c>
      <c r="D15" s="70" t="s">
        <v>10</v>
      </c>
      <c r="E15" s="71" t="s">
        <v>160</v>
      </c>
      <c r="F15" s="72" t="s">
        <v>77</v>
      </c>
      <c r="G15" s="73" t="s">
        <v>78</v>
      </c>
      <c r="H15" s="74"/>
      <c r="I15" s="95">
        <v>55995.230125301488</v>
      </c>
      <c r="J15" s="95">
        <v>54029.132996986249</v>
      </c>
      <c r="K15" s="96">
        <v>55557.314154971064</v>
      </c>
      <c r="L15" s="75">
        <f t="shared" si="0"/>
        <v>165581.6772772588</v>
      </c>
    </row>
    <row r="16" spans="2:12" ht="30" customHeight="1" x14ac:dyDescent="0.25">
      <c r="B16" s="69" t="s">
        <v>9</v>
      </c>
      <c r="C16" s="69">
        <v>4</v>
      </c>
      <c r="D16" s="70" t="s">
        <v>10</v>
      </c>
      <c r="E16" s="71" t="s">
        <v>161</v>
      </c>
      <c r="F16" s="72" t="s">
        <v>82</v>
      </c>
      <c r="G16" s="73" t="s">
        <v>13</v>
      </c>
      <c r="H16" s="74"/>
      <c r="I16" s="95">
        <v>14879.048996999823</v>
      </c>
      <c r="J16" s="95">
        <v>14369.167166558665</v>
      </c>
      <c r="K16" s="96">
        <v>14787.343531842429</v>
      </c>
      <c r="L16" s="75">
        <f t="shared" si="0"/>
        <v>44035.559695400916</v>
      </c>
    </row>
    <row r="17" spans="2:12" ht="30" customHeight="1" x14ac:dyDescent="0.25">
      <c r="B17" s="69" t="s">
        <v>79</v>
      </c>
      <c r="C17" s="69">
        <v>4</v>
      </c>
      <c r="D17" s="70" t="s">
        <v>10</v>
      </c>
      <c r="E17" s="71" t="s">
        <v>162</v>
      </c>
      <c r="F17" s="72" t="s">
        <v>80</v>
      </c>
      <c r="G17" s="73" t="s">
        <v>81</v>
      </c>
      <c r="H17" s="74"/>
      <c r="I17" s="95">
        <v>38837.380892993708</v>
      </c>
      <c r="J17" s="95">
        <v>35719.662885590558</v>
      </c>
      <c r="K17" s="96">
        <v>35008.644588279916</v>
      </c>
      <c r="L17" s="75">
        <f t="shared" si="0"/>
        <v>109565.68836686418</v>
      </c>
    </row>
    <row r="18" spans="2:12" ht="30" customHeight="1" x14ac:dyDescent="0.25">
      <c r="B18" s="14" t="s">
        <v>9</v>
      </c>
      <c r="C18" s="14">
        <v>4</v>
      </c>
      <c r="D18" s="14" t="s">
        <v>74</v>
      </c>
      <c r="E18" s="22" t="s">
        <v>139</v>
      </c>
      <c r="F18" s="48" t="s">
        <v>140</v>
      </c>
      <c r="G18" s="20" t="s">
        <v>38</v>
      </c>
      <c r="H18" s="52">
        <v>13076</v>
      </c>
      <c r="I18" s="46">
        <v>18394.028519324667</v>
      </c>
      <c r="J18" s="46">
        <v>17957.100216002716</v>
      </c>
      <c r="K18" s="47">
        <v>17711.176023146392</v>
      </c>
      <c r="L18" s="21">
        <f t="shared" si="0"/>
        <v>67138.304758473765</v>
      </c>
    </row>
    <row r="19" spans="2:12" ht="30" customHeight="1" x14ac:dyDescent="0.25">
      <c r="B19" s="14" t="s">
        <v>9</v>
      </c>
      <c r="C19" s="14">
        <v>4</v>
      </c>
      <c r="D19" s="25" t="s">
        <v>10</v>
      </c>
      <c r="E19" s="22" t="s">
        <v>85</v>
      </c>
      <c r="F19" s="48" t="s">
        <v>86</v>
      </c>
      <c r="G19" s="20" t="s">
        <v>13</v>
      </c>
      <c r="H19" s="49"/>
      <c r="I19" s="46">
        <v>141803.4330313548</v>
      </c>
      <c r="J19" s="46">
        <v>173303.58969769906</v>
      </c>
      <c r="K19" s="47">
        <v>170231.62533190215</v>
      </c>
      <c r="L19" s="21">
        <f t="shared" si="0"/>
        <v>485338.64806095604</v>
      </c>
    </row>
    <row r="20" spans="2:12" ht="30" customHeight="1" x14ac:dyDescent="0.25">
      <c r="B20" s="14" t="s">
        <v>9</v>
      </c>
      <c r="C20" s="14">
        <v>4</v>
      </c>
      <c r="D20" s="25" t="s">
        <v>10</v>
      </c>
      <c r="E20" s="22" t="s">
        <v>87</v>
      </c>
      <c r="F20" s="48" t="s">
        <v>88</v>
      </c>
      <c r="G20" s="20" t="s">
        <v>89</v>
      </c>
      <c r="H20" s="49"/>
      <c r="I20" s="46">
        <v>10645.708629919407</v>
      </c>
      <c r="J20" s="46">
        <v>10035.20097921231</v>
      </c>
      <c r="K20" s="47">
        <v>10075.575330691567</v>
      </c>
      <c r="L20" s="21">
        <f t="shared" si="0"/>
        <v>30756.484939823284</v>
      </c>
    </row>
    <row r="21" spans="2:12" ht="30" customHeight="1" x14ac:dyDescent="0.25">
      <c r="B21" s="14" t="s">
        <v>9</v>
      </c>
      <c r="C21" s="14">
        <v>4</v>
      </c>
      <c r="D21" s="25" t="s">
        <v>10</v>
      </c>
      <c r="E21" s="22" t="s">
        <v>90</v>
      </c>
      <c r="F21" s="48" t="s">
        <v>91</v>
      </c>
      <c r="G21" s="20" t="s">
        <v>92</v>
      </c>
      <c r="H21" s="49"/>
      <c r="I21" s="46">
        <v>11850.958491675981</v>
      </c>
      <c r="J21" s="46">
        <v>11039.088129107909</v>
      </c>
      <c r="K21" s="47">
        <v>10958.750817145117</v>
      </c>
      <c r="L21" s="21">
        <f t="shared" si="0"/>
        <v>33848.79743792901</v>
      </c>
    </row>
    <row r="22" spans="2:12" ht="30" customHeight="1" x14ac:dyDescent="0.25">
      <c r="B22" s="14" t="s">
        <v>9</v>
      </c>
      <c r="C22" s="14">
        <v>4</v>
      </c>
      <c r="D22" s="25" t="s">
        <v>10</v>
      </c>
      <c r="E22" s="22" t="s">
        <v>93</v>
      </c>
      <c r="F22" s="48" t="s">
        <v>94</v>
      </c>
      <c r="G22" s="20" t="s">
        <v>13</v>
      </c>
      <c r="H22" s="49"/>
      <c r="I22" s="46">
        <v>12846.686440378846</v>
      </c>
      <c r="J22" s="46">
        <v>11918.177607718497</v>
      </c>
      <c r="K22" s="47">
        <v>11689.034416941739</v>
      </c>
      <c r="L22" s="21">
        <f t="shared" si="0"/>
        <v>36453.898465039078</v>
      </c>
    </row>
    <row r="23" spans="2:12" ht="30" customHeight="1" x14ac:dyDescent="0.25">
      <c r="B23" s="14" t="s">
        <v>9</v>
      </c>
      <c r="C23" s="14">
        <v>4</v>
      </c>
      <c r="D23" s="25" t="s">
        <v>10</v>
      </c>
      <c r="E23" s="22" t="s">
        <v>95</v>
      </c>
      <c r="F23" s="48" t="s">
        <v>96</v>
      </c>
      <c r="G23" s="20" t="s">
        <v>32</v>
      </c>
      <c r="H23" s="49"/>
      <c r="I23" s="46">
        <v>22448.776398611684</v>
      </c>
      <c r="J23" s="46">
        <v>20726.507362606844</v>
      </c>
      <c r="K23" s="47">
        <v>20393.079587916742</v>
      </c>
      <c r="L23" s="21">
        <f t="shared" si="0"/>
        <v>63568.363349135267</v>
      </c>
    </row>
    <row r="24" spans="2:12" ht="30" customHeight="1" x14ac:dyDescent="0.25">
      <c r="B24" s="14" t="s">
        <v>9</v>
      </c>
      <c r="C24" s="14">
        <v>4</v>
      </c>
      <c r="D24" s="25" t="s">
        <v>10</v>
      </c>
      <c r="E24" s="22" t="s">
        <v>97</v>
      </c>
      <c r="F24" s="48" t="s">
        <v>98</v>
      </c>
      <c r="G24" s="20" t="s">
        <v>92</v>
      </c>
      <c r="H24" s="49"/>
      <c r="I24" s="46">
        <v>7621.6090181775398</v>
      </c>
      <c r="J24" s="46">
        <v>7050.150797667171</v>
      </c>
      <c r="K24" s="47">
        <v>6950.2852946161229</v>
      </c>
      <c r="L24" s="21">
        <f t="shared" si="0"/>
        <v>21622.045110460833</v>
      </c>
    </row>
    <row r="25" spans="2:12" ht="30" customHeight="1" x14ac:dyDescent="0.25">
      <c r="B25" s="14" t="s">
        <v>9</v>
      </c>
      <c r="C25" s="14">
        <v>4</v>
      </c>
      <c r="D25" s="25" t="s">
        <v>10</v>
      </c>
      <c r="E25" s="22" t="s">
        <v>99</v>
      </c>
      <c r="F25" s="48" t="s">
        <v>100</v>
      </c>
      <c r="G25" s="20" t="s">
        <v>73</v>
      </c>
      <c r="H25" s="49"/>
      <c r="I25" s="46">
        <v>16246.927772221896</v>
      </c>
      <c r="J25" s="46">
        <v>15574.015272420567</v>
      </c>
      <c r="K25" s="47">
        <v>15687.606935039988</v>
      </c>
      <c r="L25" s="21">
        <f t="shared" si="0"/>
        <v>47508.549979682452</v>
      </c>
    </row>
    <row r="26" spans="2:12" ht="30" customHeight="1" x14ac:dyDescent="0.25">
      <c r="B26" s="14" t="s">
        <v>29</v>
      </c>
      <c r="C26" s="14">
        <v>5</v>
      </c>
      <c r="D26" s="14" t="s">
        <v>10</v>
      </c>
      <c r="E26" s="22" t="s">
        <v>30</v>
      </c>
      <c r="F26" s="48" t="s">
        <v>31</v>
      </c>
      <c r="G26" s="20" t="s">
        <v>32</v>
      </c>
      <c r="H26" s="49"/>
      <c r="I26" s="46">
        <v>21550.825342667216</v>
      </c>
      <c r="J26" s="46">
        <v>20738.436551773793</v>
      </c>
      <c r="K26" s="47">
        <v>21224.991324138264</v>
      </c>
      <c r="L26" s="21">
        <f t="shared" si="0"/>
        <v>63514.253218579266</v>
      </c>
    </row>
    <row r="27" spans="2:12" ht="30" customHeight="1" x14ac:dyDescent="0.25">
      <c r="B27" s="14" t="s">
        <v>29</v>
      </c>
      <c r="C27" s="14">
        <v>5</v>
      </c>
      <c r="D27" s="14" t="s">
        <v>10</v>
      </c>
      <c r="E27" s="22" t="s">
        <v>33</v>
      </c>
      <c r="F27" s="48" t="s">
        <v>34</v>
      </c>
      <c r="G27" s="20" t="s">
        <v>26</v>
      </c>
      <c r="H27" s="49"/>
      <c r="I27" s="46">
        <v>2514.2629566445084</v>
      </c>
      <c r="J27" s="46">
        <v>2328.9447773629154</v>
      </c>
      <c r="K27" s="47">
        <v>2298.7744840888731</v>
      </c>
      <c r="L27" s="21">
        <f t="shared" si="0"/>
        <v>7141.9822180962965</v>
      </c>
    </row>
    <row r="28" spans="2:12" ht="30" customHeight="1" x14ac:dyDescent="0.25">
      <c r="B28" s="14" t="s">
        <v>29</v>
      </c>
      <c r="C28" s="14">
        <v>4</v>
      </c>
      <c r="D28" s="25" t="s">
        <v>10</v>
      </c>
      <c r="E28" s="22" t="s">
        <v>101</v>
      </c>
      <c r="F28" s="48" t="s">
        <v>102</v>
      </c>
      <c r="G28" s="20" t="s">
        <v>103</v>
      </c>
      <c r="H28" s="49"/>
      <c r="I28" s="46">
        <v>16922.386510971235</v>
      </c>
      <c r="J28" s="46">
        <v>15871.327371658386</v>
      </c>
      <c r="K28" s="47">
        <v>15862.982922675877</v>
      </c>
      <c r="L28" s="21">
        <f t="shared" si="0"/>
        <v>48656.696805305502</v>
      </c>
    </row>
    <row r="29" spans="2:12" ht="30" customHeight="1" x14ac:dyDescent="0.25">
      <c r="B29" s="14" t="s">
        <v>29</v>
      </c>
      <c r="C29" s="14">
        <v>4</v>
      </c>
      <c r="D29" s="25" t="s">
        <v>74</v>
      </c>
      <c r="E29" s="28" t="s">
        <v>141</v>
      </c>
      <c r="F29" s="50" t="s">
        <v>142</v>
      </c>
      <c r="G29" s="23" t="s">
        <v>68</v>
      </c>
      <c r="H29" s="52">
        <v>10380</v>
      </c>
      <c r="I29" s="46">
        <v>10553.918077533972</v>
      </c>
      <c r="J29" s="46">
        <v>9873.6981104905317</v>
      </c>
      <c r="K29" s="47">
        <v>9841.7406805103819</v>
      </c>
      <c r="L29" s="21">
        <f t="shared" si="0"/>
        <v>40649.356868534887</v>
      </c>
    </row>
    <row r="30" spans="2:12" ht="30" customHeight="1" x14ac:dyDescent="0.25">
      <c r="B30" s="101" t="s">
        <v>29</v>
      </c>
      <c r="C30" s="101">
        <v>4</v>
      </c>
      <c r="D30" s="102" t="s">
        <v>10</v>
      </c>
      <c r="E30" s="103" t="s">
        <v>104</v>
      </c>
      <c r="F30" s="107" t="s">
        <v>105</v>
      </c>
      <c r="G30" s="104" t="s">
        <v>106</v>
      </c>
      <c r="H30" s="108"/>
      <c r="I30" s="105">
        <v>3910</v>
      </c>
      <c r="J30" s="105">
        <v>84410</v>
      </c>
      <c r="K30" s="106">
        <v>84410</v>
      </c>
      <c r="L30" s="118">
        <f t="shared" si="0"/>
        <v>172730</v>
      </c>
    </row>
    <row r="31" spans="2:12" ht="30" customHeight="1" x14ac:dyDescent="0.25">
      <c r="B31" s="14" t="s">
        <v>29</v>
      </c>
      <c r="C31" s="14">
        <v>4</v>
      </c>
      <c r="D31" s="25" t="s">
        <v>10</v>
      </c>
      <c r="E31" s="28" t="s">
        <v>107</v>
      </c>
      <c r="F31" s="48" t="s">
        <v>108</v>
      </c>
      <c r="G31" s="20" t="s">
        <v>106</v>
      </c>
      <c r="H31" s="49"/>
      <c r="I31" s="46">
        <v>96202.485240308248</v>
      </c>
      <c r="J31" s="46">
        <v>89144.995384741982</v>
      </c>
      <c r="K31" s="47">
        <v>87801.313686878057</v>
      </c>
      <c r="L31" s="118">
        <f t="shared" si="0"/>
        <v>273148.79431192827</v>
      </c>
    </row>
    <row r="32" spans="2:12" ht="30" customHeight="1" x14ac:dyDescent="0.25">
      <c r="B32" s="14" t="s">
        <v>35</v>
      </c>
      <c r="C32" s="14">
        <v>5</v>
      </c>
      <c r="D32" s="14" t="s">
        <v>10</v>
      </c>
      <c r="E32" s="22" t="s">
        <v>36</v>
      </c>
      <c r="F32" s="48" t="s">
        <v>37</v>
      </c>
      <c r="G32" s="20" t="s">
        <v>38</v>
      </c>
      <c r="H32" s="49"/>
      <c r="I32" s="46">
        <v>58010.63138419907</v>
      </c>
      <c r="J32" s="46">
        <v>53353.757364149722</v>
      </c>
      <c r="K32" s="47">
        <v>52291.723328786909</v>
      </c>
      <c r="L32" s="118">
        <f t="shared" si="0"/>
        <v>163656.11207713571</v>
      </c>
    </row>
    <row r="33" spans="1:12" ht="30" customHeight="1" x14ac:dyDescent="0.25">
      <c r="B33" s="14" t="s">
        <v>79</v>
      </c>
      <c r="C33" s="14">
        <v>4</v>
      </c>
      <c r="D33" s="25" t="s">
        <v>10</v>
      </c>
      <c r="E33" s="22" t="s">
        <v>109</v>
      </c>
      <c r="F33" s="48" t="s">
        <v>110</v>
      </c>
      <c r="G33" s="20" t="s">
        <v>111</v>
      </c>
      <c r="H33" s="49"/>
      <c r="I33" s="46">
        <v>29382.95399729396</v>
      </c>
      <c r="J33" s="46">
        <v>27666.542567963712</v>
      </c>
      <c r="K33" s="47">
        <v>27493.55867707232</v>
      </c>
      <c r="L33" s="118">
        <f t="shared" si="0"/>
        <v>84543.055242329996</v>
      </c>
    </row>
    <row r="34" spans="1:12" ht="30" customHeight="1" x14ac:dyDescent="0.25">
      <c r="B34" s="14" t="s">
        <v>79</v>
      </c>
      <c r="C34" s="14">
        <v>4</v>
      </c>
      <c r="D34" s="25" t="s">
        <v>74</v>
      </c>
      <c r="E34" s="30" t="s">
        <v>143</v>
      </c>
      <c r="F34" s="48" t="s">
        <v>144</v>
      </c>
      <c r="G34" s="20" t="s">
        <v>145</v>
      </c>
      <c r="H34" s="52">
        <v>17201</v>
      </c>
      <c r="I34" s="46">
        <v>17553.945420318843</v>
      </c>
      <c r="J34" s="46">
        <v>16920.178388414024</v>
      </c>
      <c r="K34" s="47">
        <v>16856.78018594591</v>
      </c>
      <c r="L34" s="118">
        <f t="shared" si="0"/>
        <v>68531.903994678782</v>
      </c>
    </row>
    <row r="35" spans="1:12" ht="30" customHeight="1" x14ac:dyDescent="0.25">
      <c r="B35" s="14" t="s">
        <v>79</v>
      </c>
      <c r="C35" s="14">
        <v>4</v>
      </c>
      <c r="D35" s="25" t="s">
        <v>10</v>
      </c>
      <c r="E35" s="22" t="s">
        <v>112</v>
      </c>
      <c r="F35" s="48" t="s">
        <v>112</v>
      </c>
      <c r="G35" s="20" t="s">
        <v>113</v>
      </c>
      <c r="H35" s="49"/>
      <c r="I35" s="46">
        <v>44670.071863050769</v>
      </c>
      <c r="J35" s="46">
        <v>41995.334017341935</v>
      </c>
      <c r="K35" s="47">
        <v>42054.26247104683</v>
      </c>
      <c r="L35" s="118">
        <f t="shared" si="0"/>
        <v>128719.66835143953</v>
      </c>
    </row>
    <row r="36" spans="1:12" ht="30" customHeight="1" x14ac:dyDescent="0.25">
      <c r="B36" s="14" t="s">
        <v>39</v>
      </c>
      <c r="C36" s="14">
        <v>5</v>
      </c>
      <c r="D36" s="14" t="s">
        <v>10</v>
      </c>
      <c r="E36" s="22" t="s">
        <v>40</v>
      </c>
      <c r="F36" s="48" t="s">
        <v>41</v>
      </c>
      <c r="G36" s="20" t="s">
        <v>42</v>
      </c>
      <c r="H36" s="49"/>
      <c r="I36" s="46">
        <v>48666.951785399142</v>
      </c>
      <c r="J36" s="46">
        <v>46491.720703345985</v>
      </c>
      <c r="K36" s="47">
        <v>46015.961063539587</v>
      </c>
      <c r="L36" s="118">
        <f t="shared" si="0"/>
        <v>141174.63355228471</v>
      </c>
    </row>
    <row r="37" spans="1:12" ht="30" customHeight="1" x14ac:dyDescent="0.25">
      <c r="B37" s="14" t="s">
        <v>39</v>
      </c>
      <c r="C37" s="14">
        <v>5</v>
      </c>
      <c r="D37" s="14" t="s">
        <v>10</v>
      </c>
      <c r="E37" s="22" t="s">
        <v>43</v>
      </c>
      <c r="F37" s="48" t="s">
        <v>44</v>
      </c>
      <c r="G37" s="20" t="s">
        <v>45</v>
      </c>
      <c r="H37" s="49"/>
      <c r="I37" s="46">
        <v>97976.437437496323</v>
      </c>
      <c r="J37" s="46">
        <v>91212.415630367919</v>
      </c>
      <c r="K37" s="47">
        <v>89396.785492345065</v>
      </c>
      <c r="L37" s="118">
        <f t="shared" si="0"/>
        <v>278585.63856020931</v>
      </c>
    </row>
    <row r="38" spans="1:12" ht="30" customHeight="1" x14ac:dyDescent="0.25">
      <c r="B38" s="14" t="s">
        <v>39</v>
      </c>
      <c r="C38" s="14">
        <v>5</v>
      </c>
      <c r="D38" s="14" t="s">
        <v>10</v>
      </c>
      <c r="E38" s="22" t="s">
        <v>46</v>
      </c>
      <c r="F38" s="48" t="s">
        <v>47</v>
      </c>
      <c r="G38" s="20" t="s">
        <v>38</v>
      </c>
      <c r="H38" s="49"/>
      <c r="I38" s="46">
        <v>57362.111177128063</v>
      </c>
      <c r="J38" s="46">
        <v>60826.935562275641</v>
      </c>
      <c r="K38" s="47">
        <v>61150.459114497164</v>
      </c>
      <c r="L38" s="118">
        <f t="shared" si="0"/>
        <v>179339.50585390086</v>
      </c>
    </row>
    <row r="39" spans="1:12" ht="30" customHeight="1" x14ac:dyDescent="0.25">
      <c r="A39" t="s">
        <v>0</v>
      </c>
      <c r="B39" s="14" t="s">
        <v>39</v>
      </c>
      <c r="C39" s="14">
        <v>5</v>
      </c>
      <c r="D39" s="14" t="s">
        <v>10</v>
      </c>
      <c r="E39" s="22" t="s">
        <v>48</v>
      </c>
      <c r="F39" s="48" t="s">
        <v>49</v>
      </c>
      <c r="G39" s="20" t="s">
        <v>50</v>
      </c>
      <c r="H39" s="49"/>
      <c r="I39" s="46">
        <v>42696.574986763924</v>
      </c>
      <c r="J39" s="46">
        <v>40138.968656977398</v>
      </c>
      <c r="K39" s="47">
        <v>40078.359677015826</v>
      </c>
      <c r="L39" s="118">
        <f t="shared" si="0"/>
        <v>122913.90332075715</v>
      </c>
    </row>
    <row r="40" spans="1:12" ht="30" customHeight="1" x14ac:dyDescent="0.25">
      <c r="B40" s="14" t="s">
        <v>39</v>
      </c>
      <c r="C40" s="14">
        <v>5</v>
      </c>
      <c r="D40" s="14" t="s">
        <v>10</v>
      </c>
      <c r="E40" s="22" t="s">
        <v>51</v>
      </c>
      <c r="F40" s="48" t="s">
        <v>52</v>
      </c>
      <c r="G40" s="20" t="s">
        <v>45</v>
      </c>
      <c r="H40" s="49"/>
      <c r="I40" s="46">
        <v>88932.074857344545</v>
      </c>
      <c r="J40" s="46">
        <v>85830.516056201843</v>
      </c>
      <c r="K40" s="47">
        <v>86229.225346429172</v>
      </c>
      <c r="L40" s="118">
        <f t="shared" si="0"/>
        <v>260991.81625997555</v>
      </c>
    </row>
    <row r="41" spans="1:12" ht="30" customHeight="1" x14ac:dyDescent="0.25">
      <c r="B41" s="14" t="s">
        <v>39</v>
      </c>
      <c r="C41" s="14">
        <v>5</v>
      </c>
      <c r="D41" s="14" t="s">
        <v>10</v>
      </c>
      <c r="E41" s="22" t="s">
        <v>53</v>
      </c>
      <c r="F41" s="48" t="s">
        <v>54</v>
      </c>
      <c r="G41" s="20" t="s">
        <v>55</v>
      </c>
      <c r="H41" s="49"/>
      <c r="I41" s="46">
        <v>62454.491387728689</v>
      </c>
      <c r="J41" s="46">
        <v>50395.318450746236</v>
      </c>
      <c r="K41" s="47">
        <v>53197.382916219423</v>
      </c>
      <c r="L41" s="118">
        <f t="shared" si="0"/>
        <v>166047.19275469435</v>
      </c>
    </row>
    <row r="42" spans="1:12" ht="30" customHeight="1" x14ac:dyDescent="0.25">
      <c r="B42" s="32" t="s">
        <v>39</v>
      </c>
      <c r="C42" s="33">
        <v>5</v>
      </c>
      <c r="D42" s="32" t="s">
        <v>74</v>
      </c>
      <c r="E42" s="34" t="s">
        <v>136</v>
      </c>
      <c r="F42" s="59" t="s">
        <v>137</v>
      </c>
      <c r="G42" s="35" t="s">
        <v>138</v>
      </c>
      <c r="H42" s="60">
        <v>9843</v>
      </c>
      <c r="I42" s="46">
        <v>9820.5913818459903</v>
      </c>
      <c r="J42" s="46">
        <v>9032.2314592526309</v>
      </c>
      <c r="K42" s="47">
        <v>8852.4402374361416</v>
      </c>
      <c r="L42" s="118">
        <f t="shared" si="0"/>
        <v>37548.263078534757</v>
      </c>
    </row>
    <row r="43" spans="1:12" ht="30" customHeight="1" x14ac:dyDescent="0.25">
      <c r="B43" s="14" t="s">
        <v>39</v>
      </c>
      <c r="C43" s="14">
        <v>4</v>
      </c>
      <c r="D43" s="14" t="s">
        <v>10</v>
      </c>
      <c r="E43" s="22" t="s">
        <v>114</v>
      </c>
      <c r="F43" s="48" t="s">
        <v>115</v>
      </c>
      <c r="G43" s="20" t="s">
        <v>116</v>
      </c>
      <c r="H43" s="49"/>
      <c r="I43" s="46">
        <v>50444.894876169186</v>
      </c>
      <c r="J43" s="46">
        <v>48605.022445767885</v>
      </c>
      <c r="K43" s="47">
        <v>47794.903132994907</v>
      </c>
      <c r="L43" s="118">
        <f t="shared" si="0"/>
        <v>146844.82045493199</v>
      </c>
    </row>
    <row r="44" spans="1:12" ht="30" customHeight="1" x14ac:dyDescent="0.25">
      <c r="B44" s="14" t="s">
        <v>39</v>
      </c>
      <c r="C44" s="14">
        <v>4</v>
      </c>
      <c r="D44" s="25" t="s">
        <v>10</v>
      </c>
      <c r="E44" s="22" t="s">
        <v>117</v>
      </c>
      <c r="F44" s="48" t="s">
        <v>118</v>
      </c>
      <c r="G44" s="20" t="s">
        <v>73</v>
      </c>
      <c r="H44" s="49"/>
      <c r="I44" s="46">
        <v>33089.49641155362</v>
      </c>
      <c r="J44" s="46">
        <v>31191.159151829335</v>
      </c>
      <c r="K44" s="47">
        <v>31442.666173016856</v>
      </c>
      <c r="L44" s="118">
        <f t="shared" si="0"/>
        <v>95723.321736399812</v>
      </c>
    </row>
    <row r="45" spans="1:12" s="100" customFormat="1" ht="30" customHeight="1" x14ac:dyDescent="0.25">
      <c r="B45" s="112" t="s">
        <v>39</v>
      </c>
      <c r="C45" s="112">
        <v>3</v>
      </c>
      <c r="D45" s="112" t="s">
        <v>10</v>
      </c>
      <c r="E45" s="110" t="s">
        <v>127</v>
      </c>
      <c r="F45" s="115" t="s">
        <v>128</v>
      </c>
      <c r="G45" s="111" t="s">
        <v>129</v>
      </c>
      <c r="H45" s="116"/>
      <c r="I45" s="113">
        <v>19200</v>
      </c>
      <c r="J45" s="113">
        <v>20631</v>
      </c>
      <c r="K45" s="114">
        <v>20966</v>
      </c>
      <c r="L45" s="118">
        <f t="shared" si="0"/>
        <v>60797</v>
      </c>
    </row>
    <row r="46" spans="1:12" ht="30" customHeight="1" x14ac:dyDescent="0.25">
      <c r="B46" s="14" t="s">
        <v>158</v>
      </c>
      <c r="C46" s="14">
        <v>5</v>
      </c>
      <c r="D46" s="14" t="s">
        <v>10</v>
      </c>
      <c r="E46" s="19" t="s">
        <v>56</v>
      </c>
      <c r="F46" s="48" t="s">
        <v>57</v>
      </c>
      <c r="G46" s="20" t="s">
        <v>58</v>
      </c>
      <c r="H46" s="49"/>
      <c r="I46" s="46">
        <v>8839.829284075533</v>
      </c>
      <c r="J46" s="46">
        <v>7064.8328766418781</v>
      </c>
      <c r="K46" s="47">
        <v>10076.474694730725</v>
      </c>
      <c r="L46" s="118">
        <f t="shared" si="0"/>
        <v>25981.136855448138</v>
      </c>
    </row>
    <row r="47" spans="1:12" ht="30" customHeight="1" x14ac:dyDescent="0.25">
      <c r="B47" s="14" t="s">
        <v>158</v>
      </c>
      <c r="C47" s="14">
        <v>5</v>
      </c>
      <c r="D47" s="14" t="s">
        <v>10</v>
      </c>
      <c r="E47" s="22" t="s">
        <v>59</v>
      </c>
      <c r="F47" s="48" t="s">
        <v>60</v>
      </c>
      <c r="G47" s="20" t="s">
        <v>61</v>
      </c>
      <c r="H47" s="49"/>
      <c r="I47" s="46">
        <v>6234.7734984410845</v>
      </c>
      <c r="J47" s="46">
        <v>5725.0931701998543</v>
      </c>
      <c r="K47" s="47">
        <v>5676.7858151678274</v>
      </c>
      <c r="L47" s="118">
        <f t="shared" si="0"/>
        <v>17636.652483808764</v>
      </c>
    </row>
    <row r="48" spans="1:12" ht="30" customHeight="1" x14ac:dyDescent="0.25">
      <c r="B48" s="69" t="s">
        <v>158</v>
      </c>
      <c r="C48" s="69">
        <v>5</v>
      </c>
      <c r="D48" s="69" t="s">
        <v>10</v>
      </c>
      <c r="E48" s="76" t="s">
        <v>71</v>
      </c>
      <c r="F48" s="72" t="s">
        <v>72</v>
      </c>
      <c r="G48" s="73" t="s">
        <v>73</v>
      </c>
      <c r="H48" s="74"/>
      <c r="I48" s="95">
        <v>52742.651855991528</v>
      </c>
      <c r="J48" s="95">
        <v>49571.286768290804</v>
      </c>
      <c r="K48" s="96">
        <v>52396.948921368443</v>
      </c>
      <c r="L48" s="75">
        <f t="shared" si="0"/>
        <v>154710.88754565077</v>
      </c>
    </row>
    <row r="49" spans="1:12" ht="30" customHeight="1" x14ac:dyDescent="0.25">
      <c r="B49" s="77" t="s">
        <v>158</v>
      </c>
      <c r="C49" s="69">
        <v>4</v>
      </c>
      <c r="D49" s="69" t="s">
        <v>74</v>
      </c>
      <c r="E49" s="76" t="s">
        <v>75</v>
      </c>
      <c r="F49" s="72" t="s">
        <v>76</v>
      </c>
      <c r="G49" s="78" t="s">
        <v>73</v>
      </c>
      <c r="H49" s="79">
        <v>20953</v>
      </c>
      <c r="I49" s="95">
        <v>0</v>
      </c>
      <c r="J49" s="95">
        <v>0</v>
      </c>
      <c r="K49" s="96">
        <v>0</v>
      </c>
      <c r="L49" s="75">
        <f t="shared" si="0"/>
        <v>20953</v>
      </c>
    </row>
    <row r="50" spans="1:12" ht="30" customHeight="1" x14ac:dyDescent="0.25">
      <c r="B50" s="14" t="s">
        <v>158</v>
      </c>
      <c r="C50" s="14">
        <v>4</v>
      </c>
      <c r="D50" s="25" t="s">
        <v>10</v>
      </c>
      <c r="E50" s="22" t="s">
        <v>119</v>
      </c>
      <c r="F50" s="48" t="s">
        <v>120</v>
      </c>
      <c r="G50" s="20" t="s">
        <v>121</v>
      </c>
      <c r="H50" s="49"/>
      <c r="I50" s="46">
        <v>14589.709212306607</v>
      </c>
      <c r="J50" s="46">
        <v>13820.424464878986</v>
      </c>
      <c r="K50" s="47">
        <v>13951.834339464274</v>
      </c>
      <c r="L50" s="118">
        <f t="shared" si="0"/>
        <v>42361.968016649866</v>
      </c>
    </row>
    <row r="51" spans="1:12" ht="30" customHeight="1" x14ac:dyDescent="0.25">
      <c r="B51" s="14" t="s">
        <v>158</v>
      </c>
      <c r="C51" s="14">
        <v>4</v>
      </c>
      <c r="D51" s="25" t="s">
        <v>10</v>
      </c>
      <c r="E51" s="22" t="s">
        <v>122</v>
      </c>
      <c r="F51" s="48" t="s">
        <v>123</v>
      </c>
      <c r="G51" s="20" t="s">
        <v>73</v>
      </c>
      <c r="H51" s="49"/>
      <c r="I51" s="46">
        <v>23717.880557679862</v>
      </c>
      <c r="J51" s="46">
        <v>22089.187817446847</v>
      </c>
      <c r="K51" s="47">
        <v>21919.300362368551</v>
      </c>
      <c r="L51" s="118">
        <f t="shared" si="0"/>
        <v>67726.368737495257</v>
      </c>
    </row>
    <row r="52" spans="1:12" ht="30" customHeight="1" x14ac:dyDescent="0.25">
      <c r="B52" s="14" t="s">
        <v>158</v>
      </c>
      <c r="C52" s="14">
        <v>4</v>
      </c>
      <c r="D52" s="25" t="s">
        <v>10</v>
      </c>
      <c r="E52" s="22" t="s">
        <v>124</v>
      </c>
      <c r="F52" s="48" t="s">
        <v>125</v>
      </c>
      <c r="G52" s="20" t="s">
        <v>126</v>
      </c>
      <c r="H52" s="49"/>
      <c r="I52" s="46">
        <v>8573.4371374786751</v>
      </c>
      <c r="J52" s="46">
        <v>12296.241141317205</v>
      </c>
      <c r="K52" s="47">
        <v>12251.136941415738</v>
      </c>
      <c r="L52" s="118">
        <f t="shared" si="0"/>
        <v>33120.815220211618</v>
      </c>
    </row>
    <row r="53" spans="1:12" s="109" customFormat="1" ht="30" customHeight="1" x14ac:dyDescent="0.25">
      <c r="B53" s="14" t="s">
        <v>158</v>
      </c>
      <c r="C53" s="120">
        <v>3</v>
      </c>
      <c r="D53" s="120" t="s">
        <v>10</v>
      </c>
      <c r="E53" s="117" t="s">
        <v>130</v>
      </c>
      <c r="F53" s="123" t="s">
        <v>131</v>
      </c>
      <c r="G53" s="119" t="s">
        <v>61</v>
      </c>
      <c r="H53" s="124"/>
      <c r="I53" s="125">
        <v>1257</v>
      </c>
      <c r="J53" s="121">
        <v>701</v>
      </c>
      <c r="K53" s="122">
        <v>1624</v>
      </c>
      <c r="L53" s="118">
        <f t="shared" si="0"/>
        <v>3582</v>
      </c>
    </row>
    <row r="54" spans="1:12" ht="30" customHeight="1" x14ac:dyDescent="0.25">
      <c r="B54" s="69" t="s">
        <v>62</v>
      </c>
      <c r="C54" s="69">
        <v>5</v>
      </c>
      <c r="D54" s="69" t="s">
        <v>10</v>
      </c>
      <c r="E54" s="71" t="s">
        <v>63</v>
      </c>
      <c r="F54" s="72" t="s">
        <v>64</v>
      </c>
      <c r="G54" s="73" t="s">
        <v>65</v>
      </c>
      <c r="H54" s="74"/>
      <c r="I54" s="95">
        <v>312387.19512912526</v>
      </c>
      <c r="J54" s="95">
        <v>291898.08261589572</v>
      </c>
      <c r="K54" s="96">
        <v>290584.52105207939</v>
      </c>
      <c r="L54" s="75">
        <f t="shared" si="0"/>
        <v>894869.79879710043</v>
      </c>
    </row>
    <row r="55" spans="1:12" ht="30" customHeight="1" x14ac:dyDescent="0.25">
      <c r="B55" s="69" t="s">
        <v>62</v>
      </c>
      <c r="C55" s="69">
        <v>5</v>
      </c>
      <c r="D55" s="69" t="s">
        <v>10</v>
      </c>
      <c r="E55" s="71" t="s">
        <v>66</v>
      </c>
      <c r="F55" s="72" t="s">
        <v>67</v>
      </c>
      <c r="G55" s="72" t="s">
        <v>68</v>
      </c>
      <c r="H55" s="80"/>
      <c r="I55" s="95">
        <v>84109.079963527271</v>
      </c>
      <c r="J55" s="95">
        <v>72031.197079849007</v>
      </c>
      <c r="K55" s="96">
        <v>72142.486401091141</v>
      </c>
      <c r="L55" s="75">
        <f t="shared" si="0"/>
        <v>228282.76344446745</v>
      </c>
    </row>
    <row r="56" spans="1:12" ht="30" customHeight="1" thickBot="1" x14ac:dyDescent="0.3">
      <c r="B56" s="81" t="s">
        <v>62</v>
      </c>
      <c r="C56" s="82">
        <v>4</v>
      </c>
      <c r="D56" s="70" t="s">
        <v>10</v>
      </c>
      <c r="E56" s="83" t="s">
        <v>69</v>
      </c>
      <c r="F56" s="84" t="s">
        <v>70</v>
      </c>
      <c r="G56" s="85" t="s">
        <v>38</v>
      </c>
      <c r="H56" s="86"/>
      <c r="I56" s="95">
        <v>11855.94710865345</v>
      </c>
      <c r="J56" s="95">
        <v>17823.126245358511</v>
      </c>
      <c r="K56" s="96">
        <v>19148.359757721515</v>
      </c>
      <c r="L56" s="75">
        <f t="shared" si="0"/>
        <v>48827.43311173348</v>
      </c>
    </row>
    <row r="57" spans="1:12" ht="30" customHeight="1" thickBot="1" x14ac:dyDescent="0.3">
      <c r="B57" s="61" t="s">
        <v>146</v>
      </c>
      <c r="C57" s="61"/>
      <c r="D57" s="62"/>
      <c r="E57" s="63"/>
      <c r="F57" s="64"/>
      <c r="G57" s="63"/>
      <c r="H57" s="65">
        <f>SUM(H5:H56)</f>
        <v>89257</v>
      </c>
      <c r="I57" s="87">
        <f>SUM(I5:I56)</f>
        <v>1889999.9999999995</v>
      </c>
      <c r="J57" s="87">
        <f>SUM(J5:J56)</f>
        <v>1889999.9999999995</v>
      </c>
      <c r="K57" s="88">
        <f>SUM(K5:K56)</f>
        <v>1890000.0000000002</v>
      </c>
      <c r="L57" s="89">
        <f>SUM(H57:K57)</f>
        <v>5759256.9999999991</v>
      </c>
    </row>
    <row r="58" spans="1:12" ht="30" customHeight="1" thickBot="1" x14ac:dyDescent="0.3">
      <c r="B58" s="132" t="s">
        <v>155</v>
      </c>
      <c r="C58" s="133"/>
      <c r="D58" s="90"/>
      <c r="E58" s="91"/>
      <c r="F58" s="92"/>
      <c r="G58" s="91"/>
      <c r="H58" s="93"/>
      <c r="I58" s="126">
        <f>(1865633/1869890)</f>
        <v>0.99772339549385258</v>
      </c>
      <c r="J58" s="127">
        <f>(1784258/1944420)</f>
        <v>0.91762993591919439</v>
      </c>
      <c r="K58" s="128">
        <f>(1783000/1982512)</f>
        <v>0.89936403915840102</v>
      </c>
      <c r="L58" s="94"/>
    </row>
    <row r="59" spans="1:12" ht="30" customHeight="1" thickBot="1" x14ac:dyDescent="0.3">
      <c r="B59" s="132" t="s">
        <v>156</v>
      </c>
      <c r="C59" s="133"/>
      <c r="D59" s="90"/>
      <c r="E59" s="91"/>
      <c r="F59" s="92"/>
      <c r="G59" s="91"/>
      <c r="H59" s="93"/>
      <c r="I59" s="97">
        <f>100-99.77</f>
        <v>0.23000000000000398</v>
      </c>
      <c r="J59" s="98">
        <f>100-91.76</f>
        <v>8.2399999999999949</v>
      </c>
      <c r="K59" s="99">
        <f>100-89.94</f>
        <v>10.060000000000002</v>
      </c>
      <c r="L59" s="94"/>
    </row>
    <row r="60" spans="1:12" ht="15" customHeight="1" x14ac:dyDescent="0.25">
      <c r="F60" s="66"/>
    </row>
    <row r="61" spans="1:12" ht="15" customHeight="1" x14ac:dyDescent="0.25">
      <c r="A61" s="36"/>
      <c r="B61" s="37" t="s">
        <v>147</v>
      </c>
      <c r="C61" t="s">
        <v>148</v>
      </c>
      <c r="F61" s="66"/>
    </row>
    <row r="62" spans="1:12" ht="15" customHeight="1" x14ac:dyDescent="0.25">
      <c r="A62" s="36"/>
      <c r="B62" s="37"/>
      <c r="C62" t="s">
        <v>0</v>
      </c>
      <c r="F62" s="66"/>
      <c r="L62" s="67"/>
    </row>
    <row r="63" spans="1:12" ht="15" customHeight="1" x14ac:dyDescent="0.25">
      <c r="A63" s="36"/>
      <c r="B63" s="37" t="s">
        <v>127</v>
      </c>
      <c r="C63" t="s">
        <v>149</v>
      </c>
      <c r="F63" s="66"/>
    </row>
    <row r="64" spans="1:12" ht="15" customHeight="1" x14ac:dyDescent="0.25">
      <c r="B64" s="3"/>
      <c r="F64" s="66"/>
      <c r="G64" s="36"/>
      <c r="H64" s="36"/>
      <c r="L64" s="38"/>
    </row>
    <row r="65" spans="2:12" ht="15" customHeight="1" x14ac:dyDescent="0.25">
      <c r="B65" s="37" t="s">
        <v>130</v>
      </c>
      <c r="C65" t="s">
        <v>150</v>
      </c>
      <c r="F65" s="66"/>
    </row>
    <row r="66" spans="2:12" ht="15" customHeight="1" x14ac:dyDescent="0.25">
      <c r="B66" s="39"/>
      <c r="F66" s="66"/>
      <c r="G66" s="36"/>
      <c r="H66" s="36"/>
      <c r="L66" s="38"/>
    </row>
    <row r="67" spans="2:12" ht="15" customHeight="1" x14ac:dyDescent="0.25">
      <c r="B67" t="s">
        <v>151</v>
      </c>
      <c r="C67" t="s">
        <v>152</v>
      </c>
      <c r="F67" s="66"/>
    </row>
    <row r="68" spans="2:12" ht="15" customHeight="1" x14ac:dyDescent="0.25">
      <c r="F68" s="66"/>
    </row>
    <row r="69" spans="2:12" ht="15" customHeight="1" x14ac:dyDescent="0.25">
      <c r="B69" s="40" t="s">
        <v>153</v>
      </c>
      <c r="C69" s="41" t="s">
        <v>154</v>
      </c>
      <c r="D69" s="3"/>
      <c r="F69" s="66"/>
    </row>
    <row r="70" spans="2:12" ht="15" customHeight="1" x14ac:dyDescent="0.25">
      <c r="F70" s="66"/>
    </row>
    <row r="71" spans="2:12" s="109" customFormat="1" ht="15" customHeight="1" x14ac:dyDescent="0.25">
      <c r="B71" s="109" t="s">
        <v>163</v>
      </c>
      <c r="C71" s="109" t="s">
        <v>164</v>
      </c>
      <c r="F71" s="66"/>
    </row>
    <row r="72" spans="2:12" ht="15" customHeight="1" x14ac:dyDescent="0.25">
      <c r="B72" s="68"/>
      <c r="C72" s="36"/>
      <c r="D72" s="36"/>
      <c r="E72" s="36"/>
      <c r="F72" s="66" t="s">
        <v>0</v>
      </c>
    </row>
    <row r="73" spans="2:12" ht="15" customHeight="1" x14ac:dyDescent="0.25"/>
    <row r="74" spans="2:12" ht="15" customHeight="1" x14ac:dyDescent="0.25"/>
    <row r="75" spans="2:12" ht="15" customHeight="1" x14ac:dyDescent="0.25"/>
    <row r="76" spans="2:12" ht="15" customHeight="1" x14ac:dyDescent="0.25"/>
    <row r="77" spans="2:12" ht="15" customHeight="1" x14ac:dyDescent="0.25"/>
    <row r="78" spans="2:12" ht="15" customHeight="1" x14ac:dyDescent="0.25"/>
    <row r="79" spans="2:12" ht="15" customHeight="1" x14ac:dyDescent="0.25"/>
    <row r="80" spans="2:12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</sheetData>
  <mergeCells count="3">
    <mergeCell ref="H3:K3"/>
    <mergeCell ref="B59:C59"/>
    <mergeCell ref="B58:C58"/>
  </mergeCells>
  <pageMargins left="0.7" right="0.7" top="0.78740157499999996" bottom="0.78740157499999996" header="0.3" footer="0.3"/>
  <ignoredErrors>
    <ignoredError sqref="H5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Finanční rámec - pokrácený</vt:lpstr>
    </vt:vector>
  </TitlesOfParts>
  <Company>MSMT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Ventluka Petr</dc:creator>
  <cp:lastModifiedBy>Špičková Hana</cp:lastModifiedBy>
  <dcterms:created xsi:type="dcterms:W3CDTF">2018-08-23T12:34:30Z</dcterms:created>
  <dcterms:modified xsi:type="dcterms:W3CDTF">2018-09-04T11:45:02Z</dcterms:modified>
</cp:coreProperties>
</file>