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105" windowWidth="12720" windowHeight="10995" tabRatio="597"/>
  </bookViews>
  <sheets>
    <sheet name="T-18 VVaI" sheetId="19732" r:id="rId1"/>
    <sheet name="Modul1" sheetId="225" state="veryHidden" r:id="rId2"/>
    <sheet name="List1" sheetId="1973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__Tab16">'[1]301-KPR'!#REF!</definedName>
    <definedName name="___Tab16">'[1]301-KPR'!#REF!</definedName>
    <definedName name="__FM2013">'[2]záv.uk,.KPR'!#REF!</definedName>
    <definedName name="__Tab16">'[1]301-KPR'!#REF!</definedName>
    <definedName name="_FM2013" localSheetId="0">'[2]záv.uk,.KPR'!#REF!</definedName>
    <definedName name="_FM2013">'[2]záv.uk,.KPR'!#REF!</definedName>
    <definedName name="_Tab16">'[1]301-KPR'!#REF!</definedName>
    <definedName name="aa">'[3]301-KPR'!#REF!</definedName>
    <definedName name="AccessDatabase">"C:\Dokumenty\Borisek\Excel\1998\ROZPIS1998\1LEDEN1998\akce98-1.mdb"</definedName>
    <definedName name="AV">'[2]záv.uk,.KPR'!#REF!</definedName>
    <definedName name="AVC">'[1]301-KPR'!#REF!</definedName>
    <definedName name="AVv">'[1]301-KPR'!#REF!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elkem1">'[1]301-KPR'!#REF!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CÚZK">'[4]301'!#REF!</definedName>
    <definedName name="CUZKL">'[1]301-KPR'!#REF!</definedName>
    <definedName name="DF_GRID_1">#REF!</definedName>
    <definedName name="GA" localSheetId="0">'[2]záv.uk,.KPR'!#REF!</definedName>
    <definedName name="GA">'[2]záv.uk,.KPR'!#REF!</definedName>
    <definedName name="GAE">'[1]301-KPR'!#REF!</definedName>
    <definedName name="gggg">#REF!</definedName>
    <definedName name="hhh">#REF!</definedName>
    <definedName name="jik">#REF!</definedName>
    <definedName name="jjj">#REF!</definedName>
    <definedName name="jksefjnsdf">'[1]301-KPR'!#REF!</definedName>
    <definedName name="KK">#REF!</definedName>
    <definedName name="kontrolní">'[5]301'!#REF!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in_obdobi">#REF!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SMT1">'[1]301-KPR'!#REF!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NKU" localSheetId="0">'[2]záv.uk,.KPR'!#REF!</definedName>
    <definedName name="NKU">'[2]záv.uk,.KPR'!#REF!</definedName>
    <definedName name="obdobi">#REF!</definedName>
    <definedName name="pol">#REF!</definedName>
    <definedName name="PSP">'[2]záv.uk,.KPR'!$B$6</definedName>
    <definedName name="RRTV" localSheetId="0">'[2]záv.uk,.KPR'!#REF!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>#REF!</definedName>
    <definedName name="SP">'[2]záv.uk,.KPR'!$B$6</definedName>
    <definedName name="ss">#REF!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K14" i="19732" l="1"/>
  <c r="K18" i="19732"/>
  <c r="K21" i="19732"/>
  <c r="K22" i="19732"/>
  <c r="K24" i="19732"/>
  <c r="K27" i="19732"/>
  <c r="K28" i="19732"/>
  <c r="K30" i="19732"/>
  <c r="K33" i="19732"/>
  <c r="K34" i="19732"/>
  <c r="K37" i="19732"/>
  <c r="K38" i="19732"/>
  <c r="K41" i="19732"/>
  <c r="K44" i="19732"/>
  <c r="K45" i="19732"/>
  <c r="K48" i="19732"/>
  <c r="K49" i="19732"/>
  <c r="K52" i="19732"/>
  <c r="K53" i="19732"/>
  <c r="K55" i="19732"/>
  <c r="K56" i="19732"/>
  <c r="K65" i="19732"/>
  <c r="K70" i="19732"/>
  <c r="K71" i="19732"/>
  <c r="J76" i="19732"/>
  <c r="J75" i="19732"/>
  <c r="J74" i="19732" s="1"/>
  <c r="J69" i="19732"/>
  <c r="J68" i="19732" s="1"/>
  <c r="J63" i="19732"/>
  <c r="J64" i="19732"/>
  <c r="J60" i="19732"/>
  <c r="J57" i="19732"/>
  <c r="J54" i="19732"/>
  <c r="J51" i="19732"/>
  <c r="J47" i="19732"/>
  <c r="J46" i="19732" s="1"/>
  <c r="J43" i="19732"/>
  <c r="J40" i="19732"/>
  <c r="J36" i="19732"/>
  <c r="J35" i="19732" s="1"/>
  <c r="J32" i="19732"/>
  <c r="J29" i="19732"/>
  <c r="J26" i="19732"/>
  <c r="J23" i="19732"/>
  <c r="J20" i="19732"/>
  <c r="J17" i="19732"/>
  <c r="J13" i="19732"/>
  <c r="J73" i="19732" l="1"/>
  <c r="K76" i="19732"/>
  <c r="K63" i="19732"/>
  <c r="K64" i="19732"/>
  <c r="K17" i="19732"/>
  <c r="J12" i="19732"/>
  <c r="K75" i="19732"/>
  <c r="H68" i="19732"/>
  <c r="H77" i="19732"/>
  <c r="G77" i="19732"/>
  <c r="F77" i="19732"/>
  <c r="E77" i="19732"/>
  <c r="D77" i="19732"/>
  <c r="C77" i="19732"/>
  <c r="B77" i="19732"/>
  <c r="H76" i="19732"/>
  <c r="F76" i="19732"/>
  <c r="E76" i="19732"/>
  <c r="D76" i="19732"/>
  <c r="D74" i="19732" s="1"/>
  <c r="C76" i="19732"/>
  <c r="B76" i="19732"/>
  <c r="H75" i="19732"/>
  <c r="H74" i="19732" s="1"/>
  <c r="F75" i="19732"/>
  <c r="F74" i="19732" s="1"/>
  <c r="E75" i="19732"/>
  <c r="D75" i="19732"/>
  <c r="C75" i="19732"/>
  <c r="C74" i="19732" s="1"/>
  <c r="B75" i="19732"/>
  <c r="B74" i="19732" s="1"/>
  <c r="E74" i="19732"/>
  <c r="I72" i="19732"/>
  <c r="I71" i="19732"/>
  <c r="I70" i="19732"/>
  <c r="H69" i="19732"/>
  <c r="K69" i="19732" s="1"/>
  <c r="G69" i="19732"/>
  <c r="F69" i="19732"/>
  <c r="E69" i="19732"/>
  <c r="E68" i="19732" s="1"/>
  <c r="D69" i="19732"/>
  <c r="C69" i="19732"/>
  <c r="C68" i="19732" s="1"/>
  <c r="B69" i="19732"/>
  <c r="F68" i="19732"/>
  <c r="D68" i="19732"/>
  <c r="B68" i="19732"/>
  <c r="I65" i="19732"/>
  <c r="H64" i="19732"/>
  <c r="H63" i="19732" s="1"/>
  <c r="G64" i="19732"/>
  <c r="F64" i="19732"/>
  <c r="F63" i="19732" s="1"/>
  <c r="E64" i="19732"/>
  <c r="E63" i="19732" s="1"/>
  <c r="D64" i="19732"/>
  <c r="D63" i="19732" s="1"/>
  <c r="C64" i="19732"/>
  <c r="C63" i="19732" s="1"/>
  <c r="B64" i="19732"/>
  <c r="B63" i="19732" s="1"/>
  <c r="F60" i="19732"/>
  <c r="E60" i="19732"/>
  <c r="F57" i="19732"/>
  <c r="E57" i="19732"/>
  <c r="D57" i="19732"/>
  <c r="C57" i="19732"/>
  <c r="B57" i="19732"/>
  <c r="I55" i="19732"/>
  <c r="H54" i="19732"/>
  <c r="K54" i="19732" s="1"/>
  <c r="G54" i="19732"/>
  <c r="F54" i="19732"/>
  <c r="E54" i="19732"/>
  <c r="D54" i="19732"/>
  <c r="C54" i="19732"/>
  <c r="B54" i="19732"/>
  <c r="I52" i="19732"/>
  <c r="H51" i="19732"/>
  <c r="K51" i="19732" s="1"/>
  <c r="G51" i="19732"/>
  <c r="F51" i="19732"/>
  <c r="E51" i="19732"/>
  <c r="D51" i="19732"/>
  <c r="C51" i="19732"/>
  <c r="B51" i="19732"/>
  <c r="I50" i="19732"/>
  <c r="I49" i="19732"/>
  <c r="I48" i="19732"/>
  <c r="H47" i="19732"/>
  <c r="K47" i="19732" s="1"/>
  <c r="G47" i="19732"/>
  <c r="I47" i="19732" s="1"/>
  <c r="F47" i="19732"/>
  <c r="F46" i="19732" s="1"/>
  <c r="E47" i="19732"/>
  <c r="E46" i="19732" s="1"/>
  <c r="D47" i="19732"/>
  <c r="C47" i="19732"/>
  <c r="C46" i="19732" s="1"/>
  <c r="B47" i="19732"/>
  <c r="B46" i="19732" s="1"/>
  <c r="H46" i="19732"/>
  <c r="D46" i="19732"/>
  <c r="I44" i="19732"/>
  <c r="H43" i="19732"/>
  <c r="K43" i="19732" s="1"/>
  <c r="G43" i="19732"/>
  <c r="F43" i="19732"/>
  <c r="E43" i="19732"/>
  <c r="D43" i="19732"/>
  <c r="C43" i="19732"/>
  <c r="B43" i="19732"/>
  <c r="I41" i="19732"/>
  <c r="H40" i="19732"/>
  <c r="I40" i="19732" s="1"/>
  <c r="F40" i="19732"/>
  <c r="I39" i="19732"/>
  <c r="G38" i="19732"/>
  <c r="G36" i="19732" s="1"/>
  <c r="G35" i="19732" s="1"/>
  <c r="I37" i="19732"/>
  <c r="H36" i="19732"/>
  <c r="K36" i="19732" s="1"/>
  <c r="F36" i="19732"/>
  <c r="F35" i="19732" s="1"/>
  <c r="E36" i="19732"/>
  <c r="D36" i="19732"/>
  <c r="D35" i="19732" s="1"/>
  <c r="C36" i="19732"/>
  <c r="C35" i="19732" s="1"/>
  <c r="B36" i="19732"/>
  <c r="B35" i="19732" s="1"/>
  <c r="E35" i="19732"/>
  <c r="I33" i="19732"/>
  <c r="H32" i="19732"/>
  <c r="K32" i="19732" s="1"/>
  <c r="G32" i="19732"/>
  <c r="F32" i="19732"/>
  <c r="E32" i="19732"/>
  <c r="D32" i="19732"/>
  <c r="C32" i="19732"/>
  <c r="B32" i="19732"/>
  <c r="I30" i="19732"/>
  <c r="H29" i="19732"/>
  <c r="I29" i="19732" s="1"/>
  <c r="F29" i="19732"/>
  <c r="B29" i="19732"/>
  <c r="G28" i="19732"/>
  <c r="G26" i="19732" s="1"/>
  <c r="I27" i="19732"/>
  <c r="H26" i="19732"/>
  <c r="K26" i="19732" s="1"/>
  <c r="F26" i="19732"/>
  <c r="E26" i="19732"/>
  <c r="D26" i="19732"/>
  <c r="C26" i="19732"/>
  <c r="B26" i="19732"/>
  <c r="I24" i="19732"/>
  <c r="H23" i="19732"/>
  <c r="I23" i="19732" s="1"/>
  <c r="F23" i="19732"/>
  <c r="I21" i="19732"/>
  <c r="H20" i="19732"/>
  <c r="K20" i="19732" s="1"/>
  <c r="G20" i="19732"/>
  <c r="F20" i="19732"/>
  <c r="E20" i="19732"/>
  <c r="D20" i="19732"/>
  <c r="C20" i="19732"/>
  <c r="B20" i="19732"/>
  <c r="I18" i="19732"/>
  <c r="H17" i="19732"/>
  <c r="G17" i="19732"/>
  <c r="F17" i="19732"/>
  <c r="G14" i="19732"/>
  <c r="G75" i="19732" s="1"/>
  <c r="H13" i="19732"/>
  <c r="K13" i="19732" s="1"/>
  <c r="F13" i="19732"/>
  <c r="F12" i="19732" s="1"/>
  <c r="E13" i="19732"/>
  <c r="E12" i="19732" s="1"/>
  <c r="D13" i="19732"/>
  <c r="C13" i="19732"/>
  <c r="B13" i="19732"/>
  <c r="D12" i="19732"/>
  <c r="C12" i="19732"/>
  <c r="B12" i="19732"/>
  <c r="K74" i="19732" l="1"/>
  <c r="H73" i="19732"/>
  <c r="I77" i="19732"/>
  <c r="K23" i="19732"/>
  <c r="K40" i="19732"/>
  <c r="H12" i="19732"/>
  <c r="K29" i="19732"/>
  <c r="I32" i="19732"/>
  <c r="I64" i="19732"/>
  <c r="G13" i="19732"/>
  <c r="G12" i="19732" s="1"/>
  <c r="I14" i="19732"/>
  <c r="I17" i="19732"/>
  <c r="I20" i="19732"/>
  <c r="I26" i="19732"/>
  <c r="H35" i="19732"/>
  <c r="I35" i="19732" s="1"/>
  <c r="I36" i="19732"/>
  <c r="G76" i="19732"/>
  <c r="I43" i="19732"/>
  <c r="G46" i="19732"/>
  <c r="I46" i="19732" s="1"/>
  <c r="I51" i="19732"/>
  <c r="I54" i="19732"/>
  <c r="G63" i="19732"/>
  <c r="I63" i="19732" s="1"/>
  <c r="D73" i="19732"/>
  <c r="B73" i="19732"/>
  <c r="F73" i="19732"/>
  <c r="C73" i="19732"/>
  <c r="I75" i="19732"/>
  <c r="I76" i="19732"/>
  <c r="E73" i="19732"/>
  <c r="I38" i="19732"/>
  <c r="I69" i="19732"/>
  <c r="G68" i="19732"/>
  <c r="I68" i="19732" s="1"/>
  <c r="I13" i="19732" l="1"/>
  <c r="G74" i="19732"/>
  <c r="G73" i="19732" s="1"/>
  <c r="I73" i="19732" s="1"/>
  <c r="I74" i="19732"/>
</calcChain>
</file>

<file path=xl/sharedStrings.xml><?xml version="1.0" encoding="utf-8"?>
<sst xmlns="http://schemas.openxmlformats.org/spreadsheetml/2006/main" count="91" uniqueCount="43">
  <si>
    <t xml:space="preserve">C E L K E M </t>
  </si>
  <si>
    <t>Ministerstvo zahraničních věcí</t>
  </si>
  <si>
    <t>Ministerstvo obrany</t>
  </si>
  <si>
    <t>Ministerstvo práce a sociálních věcí</t>
  </si>
  <si>
    <t>Ministerstvo vnitra</t>
  </si>
  <si>
    <t xml:space="preserve">Ministerstvo životního prostředí </t>
  </si>
  <si>
    <t>Skutečnost 2013</t>
  </si>
  <si>
    <t>Skutečnost 2014</t>
  </si>
  <si>
    <t>v Kč</t>
  </si>
  <si>
    <t>Tabulka č. 18</t>
  </si>
  <si>
    <t>Ministerstvo průmyslu a obchodu</t>
  </si>
  <si>
    <t xml:space="preserve">Ministerstvo dopravy </t>
  </si>
  <si>
    <t>Ministerstvo kultury</t>
  </si>
  <si>
    <t>Ministerstvo zdravotnictví</t>
  </si>
  <si>
    <t xml:space="preserve">K A P I T O L A </t>
  </si>
  <si>
    <t>Ministerstvo zemědělství</t>
  </si>
  <si>
    <t>Ministerstvo spravedlnosti **)</t>
  </si>
  <si>
    <t>VÝDAJE STÁTNÍHO ROZPOČTU NA VÝZKUM, VÝVOJ A INOVACE</t>
  </si>
  <si>
    <t>Úřad vlády ČR</t>
  </si>
  <si>
    <t>v tom: institucionální výdaje</t>
  </si>
  <si>
    <t xml:space="preserve">účelové výdaje </t>
  </si>
  <si>
    <t>Grantová agentura ČR</t>
  </si>
  <si>
    <t>Akademie věd ČR</t>
  </si>
  <si>
    <t>Technologická agentura ČR</t>
  </si>
  <si>
    <t xml:space="preserve">Ministerstvo školství, mládeže a tělovýchovy </t>
  </si>
  <si>
    <t>Skutečnost 2015</t>
  </si>
  <si>
    <t xml:space="preserve">národní zdroje </t>
  </si>
  <si>
    <t>zahraniční zdroje *)</t>
  </si>
  <si>
    <t>Skutečnost 2016</t>
  </si>
  <si>
    <t>Státní rozpočet 2018</t>
  </si>
  <si>
    <t>Ústav pro studium totalitních režimů **)</t>
  </si>
  <si>
    <t>Skutečnost 2017</t>
  </si>
  <si>
    <t>Státní rozpočet 2019</t>
  </si>
  <si>
    <t>Index    2019  /2018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</si>
  <si>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</si>
  <si>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</si>
  <si>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</si>
  <si>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>STÁTNÍ ROZPOČET 2020</t>
  </si>
  <si>
    <t>Index    2020  /2019</t>
  </si>
  <si>
    <t>Státní rozpočet 2020</t>
  </si>
  <si>
    <t>n.a.</t>
  </si>
  <si>
    <t>Příloha 3</t>
  </si>
  <si>
    <t>Sněmovní tisk 605-0, Vládní návrh zákona o státním rozpočtu ČR na rok 2020, Dokumentace, Tabulková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</si>
</sst>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K_č_-;\-* #,##0\ _K_č_-;_-* &quot;-&quot;\ _K_č_-;_-@_-"/>
    <numFmt numFmtId="43" formatCode="_-* #,##0.00\ _K_č_-;\-* #,##0.00\ _K_č_-;_-* &quot;-&quot;??\ _K_č_-;_-@_-"/>
    <numFmt numFmtId="164" formatCode="0.0"/>
    <numFmt numFmtId="165" formatCode="#,##0.0"/>
    <numFmt numFmtId="166" formatCode="d/\ m\Řs\ˇ\c\ yyyy"/>
    <numFmt numFmtId="167" formatCode="m\o\n\th\ d\,\ \y\y\y\y"/>
    <numFmt numFmtId="168" formatCode="@*."/>
    <numFmt numFmtId="169" formatCode="_ @*."/>
    <numFmt numFmtId="170" formatCode="__@*."/>
    <numFmt numFmtId="171" formatCode="___ @*."/>
    <numFmt numFmtId="172" formatCode="#,##0&quot; &quot;"/>
    <numFmt numFmtId="173" formatCode="_-* #,##0_-;\-* #,##0_-;_-* &quot;-&quot;_-;_-@_-"/>
  </numFmts>
  <fonts count="9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rgb="FFFF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8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88">
    <xf numFmtId="0" fontId="0" fillId="0" borderId="0"/>
    <xf numFmtId="0" fontId="13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3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167" fontId="13" fillId="0" borderId="0">
      <protection locked="0"/>
    </xf>
    <xf numFmtId="166" fontId="13" fillId="0" borderId="0">
      <protection locked="0"/>
    </xf>
    <xf numFmtId="0" fontId="13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9" fillId="3" borderId="0" applyNumberFormat="0" applyBorder="0" applyAlignment="0" applyProtection="0"/>
    <xf numFmtId="0" fontId="20" fillId="16" borderId="2" applyNumberFormat="0" applyAlignment="0" applyProtection="0"/>
    <xf numFmtId="0" fontId="13" fillId="0" borderId="0">
      <protection locked="0"/>
    </xf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0">
      <protection locked="0"/>
    </xf>
    <xf numFmtId="0" fontId="14" fillId="0" borderId="0">
      <protection locked="0"/>
    </xf>
    <xf numFmtId="0" fontId="24" fillId="0" borderId="0" applyNumberFormat="0" applyFill="0" applyBorder="0" applyAlignment="0" applyProtection="0"/>
    <xf numFmtId="0" fontId="25" fillId="17" borderId="0" applyNumberFormat="0" applyBorder="0" applyAlignment="0" applyProtection="0"/>
    <xf numFmtId="0" fontId="16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12" fillId="0" borderId="0"/>
    <xf numFmtId="0" fontId="13" fillId="0" borderId="0">
      <protection locked="0"/>
    </xf>
    <xf numFmtId="0" fontId="13" fillId="0" borderId="0">
      <protection locked="0"/>
    </xf>
    <xf numFmtId="0" fontId="12" fillId="18" borderId="6" applyNumberFormat="0" applyFont="0" applyAlignment="0" applyProtection="0"/>
    <xf numFmtId="0" fontId="26" fillId="0" borderId="7" applyNumberFormat="0" applyFill="0" applyAlignment="0" applyProtection="0"/>
    <xf numFmtId="4" fontId="33" fillId="19" borderId="8" applyNumberFormat="0" applyProtection="0">
      <alignment vertical="center"/>
    </xf>
    <xf numFmtId="4" fontId="33" fillId="19" borderId="8" applyNumberFormat="0" applyProtection="0">
      <alignment horizontal="left" vertical="center" indent="1"/>
    </xf>
    <xf numFmtId="4" fontId="34" fillId="14" borderId="8" applyNumberFormat="0" applyProtection="0">
      <alignment horizontal="left" vertical="center" indent="1"/>
    </xf>
    <xf numFmtId="4" fontId="34" fillId="0" borderId="8" applyNumberFormat="0" applyProtection="0">
      <alignment horizontal="right" vertical="center"/>
    </xf>
    <xf numFmtId="4" fontId="34" fillId="14" borderId="8" applyNumberFormat="0" applyProtection="0">
      <alignment horizontal="left" vertical="center" indent="1"/>
    </xf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0" borderId="1">
      <protection locked="0"/>
    </xf>
    <xf numFmtId="0" fontId="29" fillId="7" borderId="9" applyNumberFormat="0" applyAlignment="0" applyProtection="0"/>
    <xf numFmtId="0" fontId="30" fillId="20" borderId="9" applyNumberFormat="0" applyAlignment="0" applyProtection="0"/>
    <xf numFmtId="0" fontId="31" fillId="20" borderId="10" applyNumberFormat="0" applyAlignment="0" applyProtection="0"/>
    <xf numFmtId="0" fontId="32" fillId="0" borderId="0" applyNumberFormat="0" applyFill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4" borderId="0" applyNumberFormat="0" applyBorder="0" applyAlignment="0" applyProtection="0"/>
    <xf numFmtId="0" fontId="3" fillId="0" borderId="0"/>
    <xf numFmtId="0" fontId="40" fillId="0" borderId="0" applyNumberFormat="0" applyFill="0" applyBorder="0" applyAlignment="0" applyProtection="0"/>
    <xf numFmtId="0" fontId="41" fillId="0" borderId="25" applyNumberFormat="0" applyFill="0" applyAlignment="0" applyProtection="0"/>
    <xf numFmtId="0" fontId="42" fillId="0" borderId="26" applyNumberFormat="0" applyFill="0" applyAlignment="0" applyProtection="0"/>
    <xf numFmtId="0" fontId="43" fillId="0" borderId="27" applyNumberFormat="0" applyFill="0" applyAlignment="0" applyProtection="0"/>
    <xf numFmtId="0" fontId="43" fillId="0" borderId="0" applyNumberFormat="0" applyFill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6" fillId="27" borderId="0" applyNumberFormat="0" applyBorder="0" applyAlignment="0" applyProtection="0"/>
    <xf numFmtId="0" fontId="47" fillId="28" borderId="28" applyNumberFormat="0" applyAlignment="0" applyProtection="0"/>
    <xf numFmtId="0" fontId="48" fillId="29" borderId="29" applyNumberFormat="0" applyAlignment="0" applyProtection="0"/>
    <xf numFmtId="0" fontId="49" fillId="29" borderId="28" applyNumberFormat="0" applyAlignment="0" applyProtection="0"/>
    <xf numFmtId="0" fontId="50" fillId="0" borderId="30" applyNumberFormat="0" applyFill="0" applyAlignment="0" applyProtection="0"/>
    <xf numFmtId="0" fontId="51" fillId="30" borderId="31" applyNumberFormat="0" applyAlignment="0" applyProtection="0"/>
    <xf numFmtId="0" fontId="52" fillId="0" borderId="0" applyNumberFormat="0" applyFill="0" applyBorder="0" applyAlignment="0" applyProtection="0"/>
    <xf numFmtId="0" fontId="3" fillId="31" borderId="32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33" applyNumberFormat="0" applyFill="0" applyAlignment="0" applyProtection="0"/>
    <xf numFmtId="0" fontId="55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55" fillId="35" borderId="0" applyNumberFormat="0" applyBorder="0" applyAlignment="0" applyProtection="0"/>
    <xf numFmtId="0" fontId="55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55" fillId="47" borderId="0" applyNumberFormat="0" applyBorder="0" applyAlignment="0" applyProtection="0"/>
    <xf numFmtId="0" fontId="55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55" fillId="51" borderId="0" applyNumberFormat="0" applyBorder="0" applyAlignment="0" applyProtection="0"/>
    <xf numFmtId="0" fontId="55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55" fillId="55" borderId="0" applyNumberFormat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8" fontId="58" fillId="0" borderId="0" applyProtection="0">
      <alignment wrapText="1"/>
    </xf>
    <xf numFmtId="168" fontId="58" fillId="0" borderId="0" applyProtection="0">
      <alignment wrapText="1"/>
    </xf>
    <xf numFmtId="168" fontId="58" fillId="0" borderId="0" applyProtection="0">
      <alignment wrapText="1"/>
    </xf>
    <xf numFmtId="169" fontId="58" fillId="0" borderId="0"/>
    <xf numFmtId="170" fontId="59" fillId="0" borderId="0" applyProtection="0"/>
    <xf numFmtId="170" fontId="58" fillId="0" borderId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171" fontId="59" fillId="0" borderId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1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1" fillId="58" borderId="0" applyNumberFormat="0" applyBorder="0" applyAlignment="0" applyProtection="0"/>
    <xf numFmtId="0" fontId="18" fillId="22" borderId="0" applyNumberFormat="0" applyBorder="0" applyAlignment="0" applyProtection="0"/>
    <xf numFmtId="0" fontId="60" fillId="59" borderId="0" applyNumberFormat="0" applyBorder="0" applyAlignment="0" applyProtection="0"/>
    <xf numFmtId="0" fontId="60" fillId="60" borderId="0" applyNumberFormat="0" applyBorder="0" applyAlignment="0" applyProtection="0"/>
    <xf numFmtId="0" fontId="61" fillId="61" borderId="0" applyNumberFormat="0" applyBorder="0" applyAlignment="0" applyProtection="0"/>
    <xf numFmtId="0" fontId="18" fillId="23" borderId="0" applyNumberFormat="0" applyBorder="0" applyAlignment="0" applyProtection="0"/>
    <xf numFmtId="0" fontId="60" fillId="62" borderId="0" applyNumberFormat="0" applyBorder="0" applyAlignment="0" applyProtection="0"/>
    <xf numFmtId="0" fontId="60" fillId="63" borderId="0" applyNumberFormat="0" applyBorder="0" applyAlignment="0" applyProtection="0"/>
    <xf numFmtId="0" fontId="61" fillId="64" borderId="0" applyNumberFormat="0" applyBorder="0" applyAlignment="0" applyProtection="0"/>
    <xf numFmtId="0" fontId="18" fillId="13" borderId="0" applyNumberFormat="0" applyBorder="0" applyAlignment="0" applyProtection="0"/>
    <xf numFmtId="0" fontId="60" fillId="59" borderId="0" applyNumberFormat="0" applyBorder="0" applyAlignment="0" applyProtection="0"/>
    <xf numFmtId="0" fontId="60" fillId="65" borderId="0" applyNumberFormat="0" applyBorder="0" applyAlignment="0" applyProtection="0"/>
    <xf numFmtId="0" fontId="61" fillId="60" borderId="0" applyNumberFormat="0" applyBorder="0" applyAlignment="0" applyProtection="0"/>
    <xf numFmtId="0" fontId="18" fillId="14" borderId="0" applyNumberFormat="0" applyBorder="0" applyAlignment="0" applyProtection="0"/>
    <xf numFmtId="0" fontId="60" fillId="66" borderId="0" applyNumberFormat="0" applyBorder="0" applyAlignment="0" applyProtection="0"/>
    <xf numFmtId="0" fontId="60" fillId="67" borderId="0" applyNumberFormat="0" applyBorder="0" applyAlignment="0" applyProtection="0"/>
    <xf numFmtId="0" fontId="61" fillId="58" borderId="0" applyNumberFormat="0" applyBorder="0" applyAlignment="0" applyProtection="0"/>
    <xf numFmtId="0" fontId="18" fillId="24" borderId="0" applyNumberFormat="0" applyBorder="0" applyAlignment="0" applyProtection="0"/>
    <xf numFmtId="0" fontId="60" fillId="68" borderId="0" applyNumberFormat="0" applyBorder="0" applyAlignment="0" applyProtection="0"/>
    <xf numFmtId="0" fontId="60" fillId="69" borderId="0" applyNumberFormat="0" applyBorder="0" applyAlignment="0" applyProtection="0"/>
    <xf numFmtId="0" fontId="61" fillId="70" borderId="0" applyNumberFormat="0" applyBorder="0" applyAlignment="0" applyProtection="0"/>
    <xf numFmtId="0" fontId="62" fillId="61" borderId="0" applyNumberFormat="0" applyBorder="0" applyAlignment="0" applyProtection="0"/>
    <xf numFmtId="0" fontId="63" fillId="71" borderId="35" applyNumberFormat="0" applyAlignment="0" applyProtection="0"/>
    <xf numFmtId="0" fontId="64" fillId="0" borderId="36" applyNumberFormat="0" applyFill="0" applyAlignment="0" applyProtection="0"/>
    <xf numFmtId="172" fontId="4" fillId="0" borderId="0"/>
    <xf numFmtId="17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5" fillId="72" borderId="0" applyNumberFormat="0" applyBorder="0" applyAlignment="0" applyProtection="0"/>
    <xf numFmtId="0" fontId="65" fillId="73" borderId="0" applyNumberFormat="0" applyBorder="0" applyAlignment="0" applyProtection="0"/>
    <xf numFmtId="0" fontId="65" fillId="74" borderId="0" applyNumberFormat="0" applyBorder="0" applyAlignment="0" applyProtection="0"/>
    <xf numFmtId="0" fontId="66" fillId="0" borderId="0" applyNumberFormat="0" applyFill="0" applyBorder="0" applyAlignment="0" applyProtection="0"/>
    <xf numFmtId="0" fontId="67" fillId="75" borderId="0" applyNumberFormat="0" applyBorder="0" applyAlignment="0" applyProtection="0"/>
    <xf numFmtId="0" fontId="68" fillId="0" borderId="37" applyNumberFormat="0" applyFill="0" applyAlignment="0" applyProtection="0"/>
    <xf numFmtId="0" fontId="69" fillId="0" borderId="4" applyNumberFormat="0" applyFill="0" applyAlignment="0" applyProtection="0"/>
    <xf numFmtId="0" fontId="70" fillId="0" borderId="38" applyNumberFormat="0" applyFill="0" applyAlignment="0" applyProtection="0"/>
    <xf numFmtId="0" fontId="70" fillId="0" borderId="0" applyNumberFormat="0" applyFill="0" applyBorder="0" applyAlignment="0" applyProtection="0"/>
    <xf numFmtId="0" fontId="71" fillId="65" borderId="2" applyNumberFormat="0" applyAlignment="0" applyProtection="0"/>
    <xf numFmtId="0" fontId="19" fillId="3" borderId="0" applyNumberFormat="0" applyBorder="0" applyAlignment="0" applyProtection="0"/>
    <xf numFmtId="0" fontId="72" fillId="69" borderId="35" applyNumberFormat="0" applyAlignment="0" applyProtection="0"/>
    <xf numFmtId="0" fontId="20" fillId="16" borderId="2" applyNumberFormat="0" applyAlignment="0" applyProtection="0"/>
    <xf numFmtId="0" fontId="73" fillId="0" borderId="39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4" fillId="69" borderId="0" applyNumberFormat="0" applyBorder="0" applyAlignment="0" applyProtection="0"/>
    <xf numFmtId="0" fontId="25" fillId="17" borderId="0" applyNumberFormat="0" applyBorder="0" applyAlignment="0" applyProtection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2" fillId="0" borderId="0"/>
    <xf numFmtId="0" fontId="75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76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68" borderId="40" applyNumberFormat="0" applyFont="0" applyAlignment="0" applyProtection="0"/>
    <xf numFmtId="0" fontId="12" fillId="68" borderId="40" applyNumberFormat="0" applyFont="0" applyAlignment="0" applyProtection="0"/>
    <xf numFmtId="0" fontId="77" fillId="71" borderId="41" applyNumberFormat="0" applyAlignment="0" applyProtection="0"/>
    <xf numFmtId="0" fontId="17" fillId="18" borderId="40" applyNumberFormat="0" applyFont="0" applyAlignment="0" applyProtection="0"/>
    <xf numFmtId="0" fontId="17" fillId="18" borderId="40" applyNumberFormat="0" applyFont="0" applyAlignment="0" applyProtection="0"/>
    <xf numFmtId="0" fontId="17" fillId="31" borderId="32" applyNumberFormat="0" applyFont="0" applyAlignment="0" applyProtection="0"/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6" fillId="0" borderId="7" applyNumberFormat="0" applyFill="0" applyAlignment="0" applyProtection="0"/>
    <xf numFmtId="4" fontId="78" fillId="17" borderId="42" applyNumberFormat="0" applyProtection="0">
      <alignment vertical="center"/>
    </xf>
    <xf numFmtId="0" fontId="79" fillId="17" borderId="42" applyNumberFormat="0" applyProtection="0">
      <alignment horizontal="left" vertical="top" indent="1"/>
    </xf>
    <xf numFmtId="4" fontId="80" fillId="3" borderId="42" applyNumberFormat="0" applyProtection="0">
      <alignment horizontal="right" vertical="center"/>
    </xf>
    <xf numFmtId="4" fontId="80" fillId="9" borderId="42" applyNumberFormat="0" applyProtection="0">
      <alignment horizontal="right" vertical="center"/>
    </xf>
    <xf numFmtId="4" fontId="80" fillId="22" borderId="42" applyNumberFormat="0" applyProtection="0">
      <alignment horizontal="right" vertical="center"/>
    </xf>
    <xf numFmtId="4" fontId="80" fillId="11" borderId="42" applyNumberFormat="0" applyProtection="0">
      <alignment horizontal="right" vertical="center"/>
    </xf>
    <xf numFmtId="4" fontId="80" fillId="15" borderId="42" applyNumberFormat="0" applyProtection="0">
      <alignment horizontal="right" vertical="center"/>
    </xf>
    <xf numFmtId="4" fontId="80" fillId="24" borderId="42" applyNumberFormat="0" applyProtection="0">
      <alignment horizontal="right" vertical="center"/>
    </xf>
    <xf numFmtId="4" fontId="80" fillId="23" borderId="42" applyNumberFormat="0" applyProtection="0">
      <alignment horizontal="right" vertical="center"/>
    </xf>
    <xf numFmtId="4" fontId="80" fillId="76" borderId="42" applyNumberFormat="0" applyProtection="0">
      <alignment horizontal="right" vertical="center"/>
    </xf>
    <xf numFmtId="4" fontId="80" fillId="10" borderId="42" applyNumberFormat="0" applyProtection="0">
      <alignment horizontal="right" vertical="center"/>
    </xf>
    <xf numFmtId="4" fontId="79" fillId="77" borderId="43" applyNumberFormat="0" applyProtection="0">
      <alignment horizontal="left" vertical="center" indent="1"/>
    </xf>
    <xf numFmtId="0" fontId="81" fillId="0" borderId="0"/>
    <xf numFmtId="0" fontId="35" fillId="0" borderId="0">
      <alignment horizontal="left"/>
    </xf>
    <xf numFmtId="0" fontId="36" fillId="78" borderId="0"/>
    <xf numFmtId="4" fontId="80" fillId="79" borderId="0" applyNumberFormat="0" applyProtection="0">
      <alignment horizontal="left" vertical="center" indent="1"/>
    </xf>
    <xf numFmtId="4" fontId="82" fillId="80" borderId="0" applyNumberFormat="0" applyProtection="0">
      <alignment horizontal="left" vertical="center" indent="1"/>
    </xf>
    <xf numFmtId="4" fontId="80" fillId="81" borderId="42" applyNumberFormat="0" applyProtection="0">
      <alignment horizontal="right" vertical="center"/>
    </xf>
    <xf numFmtId="4" fontId="83" fillId="79" borderId="0" applyNumberFormat="0" applyProtection="0">
      <alignment horizontal="left" vertical="center" indent="1"/>
    </xf>
    <xf numFmtId="4" fontId="83" fillId="81" borderId="0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center" indent="1"/>
    </xf>
    <xf numFmtId="0" fontId="12" fillId="80" borderId="42" applyNumberFormat="0" applyProtection="0">
      <alignment horizontal="left" vertical="top" indent="1"/>
    </xf>
    <xf numFmtId="0" fontId="12" fillId="80" borderId="42" applyNumberFormat="0" applyProtection="0">
      <alignment horizontal="left" vertical="top" indent="1"/>
    </xf>
    <xf numFmtId="0" fontId="12" fillId="80" borderId="42" applyNumberFormat="0" applyProtection="0">
      <alignment horizontal="left" vertical="top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center" indent="1"/>
    </xf>
    <xf numFmtId="0" fontId="12" fillId="81" borderId="42" applyNumberFormat="0" applyProtection="0">
      <alignment horizontal="left" vertical="top" indent="1"/>
    </xf>
    <xf numFmtId="0" fontId="12" fillId="81" borderId="42" applyNumberFormat="0" applyProtection="0">
      <alignment horizontal="left" vertical="top" indent="1"/>
    </xf>
    <xf numFmtId="0" fontId="12" fillId="81" borderId="42" applyNumberFormat="0" applyProtection="0">
      <alignment horizontal="left" vertical="top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center" indent="1"/>
    </xf>
    <xf numFmtId="0" fontId="12" fillId="8" borderId="42" applyNumberFormat="0" applyProtection="0">
      <alignment horizontal="left" vertical="top" indent="1"/>
    </xf>
    <xf numFmtId="0" fontId="12" fillId="8" borderId="42" applyNumberFormat="0" applyProtection="0">
      <alignment horizontal="left" vertical="top" indent="1"/>
    </xf>
    <xf numFmtId="0" fontId="12" fillId="8" borderId="42" applyNumberFormat="0" applyProtection="0">
      <alignment horizontal="left" vertical="top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center" indent="1"/>
    </xf>
    <xf numFmtId="0" fontId="12" fillId="79" borderId="42" applyNumberFormat="0" applyProtection="0">
      <alignment horizontal="left" vertical="top" indent="1"/>
    </xf>
    <xf numFmtId="0" fontId="12" fillId="79" borderId="42" applyNumberFormat="0" applyProtection="0">
      <alignment horizontal="left" vertical="top" indent="1"/>
    </xf>
    <xf numFmtId="0" fontId="12" fillId="79" borderId="42" applyNumberFormat="0" applyProtection="0">
      <alignment horizontal="left" vertical="top" indent="1"/>
    </xf>
    <xf numFmtId="0" fontId="12" fillId="82" borderId="44" applyNumberFormat="0">
      <protection locked="0"/>
    </xf>
    <xf numFmtId="0" fontId="12" fillId="82" borderId="44" applyNumberFormat="0">
      <protection locked="0"/>
    </xf>
    <xf numFmtId="0" fontId="12" fillId="82" borderId="44" applyNumberFormat="0">
      <protection locked="0"/>
    </xf>
    <xf numFmtId="0" fontId="33" fillId="80" borderId="45" applyBorder="0"/>
    <xf numFmtId="4" fontId="80" fillId="18" borderId="42" applyNumberFormat="0" applyProtection="0">
      <alignment vertical="center"/>
    </xf>
    <xf numFmtId="4" fontId="84" fillId="18" borderId="42" applyNumberFormat="0" applyProtection="0">
      <alignment vertical="center"/>
    </xf>
    <xf numFmtId="4" fontId="80" fillId="18" borderId="42" applyNumberFormat="0" applyProtection="0">
      <alignment horizontal="left" vertical="center" indent="1"/>
    </xf>
    <xf numFmtId="0" fontId="80" fillId="18" borderId="42" applyNumberFormat="0" applyProtection="0">
      <alignment horizontal="left" vertical="top" indent="1"/>
    </xf>
    <xf numFmtId="4" fontId="84" fillId="79" borderId="42" applyNumberFormat="0" applyProtection="0">
      <alignment horizontal="right" vertical="center"/>
    </xf>
    <xf numFmtId="0" fontId="80" fillId="81" borderId="42" applyNumberFormat="0" applyProtection="0">
      <alignment horizontal="left" vertical="top" indent="1"/>
    </xf>
    <xf numFmtId="4" fontId="85" fillId="83" borderId="0" applyNumberFormat="0" applyProtection="0">
      <alignment horizontal="left" vertical="center" indent="1"/>
    </xf>
    <xf numFmtId="0" fontId="34" fillId="84" borderId="44"/>
    <xf numFmtId="4" fontId="86" fillId="79" borderId="42" applyNumberFormat="0" applyProtection="0">
      <alignment horizontal="right" vertical="center"/>
    </xf>
    <xf numFmtId="0" fontId="87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29" fillId="7" borderId="35" applyNumberFormat="0" applyAlignment="0" applyProtection="0"/>
    <xf numFmtId="0" fontId="30" fillId="20" borderId="35" applyNumberFormat="0" applyAlignment="0" applyProtection="0"/>
    <xf numFmtId="0" fontId="31" fillId="20" borderId="41" applyNumberFormat="0" applyAlignment="0" applyProtection="0"/>
    <xf numFmtId="0" fontId="32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24" borderId="0" applyNumberFormat="0" applyBorder="0" applyAlignment="0" applyProtection="0"/>
    <xf numFmtId="0" fontId="4" fillId="0" borderId="0"/>
    <xf numFmtId="0" fontId="6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27">
    <xf numFmtId="0" fontId="0" fillId="0" borderId="0" xfId="0"/>
    <xf numFmtId="0" fontId="6" fillId="0" borderId="0" xfId="43" applyFont="1" applyFill="1"/>
    <xf numFmtId="0" fontId="15" fillId="0" borderId="0" xfId="43" applyFont="1" applyFill="1"/>
    <xf numFmtId="0" fontId="6" fillId="0" borderId="0" xfId="43" applyFont="1"/>
    <xf numFmtId="3" fontId="6" fillId="0" borderId="0" xfId="43" applyNumberFormat="1" applyFont="1" applyFill="1"/>
    <xf numFmtId="0" fontId="15" fillId="0" borderId="13" xfId="43" applyFont="1" applyFill="1" applyBorder="1" applyAlignment="1">
      <alignment horizontal="right" vertical="center"/>
    </xf>
    <xf numFmtId="0" fontId="15" fillId="0" borderId="20" xfId="43" applyFont="1" applyFill="1" applyBorder="1" applyAlignment="1">
      <alignment horizontal="right" vertical="center"/>
    </xf>
    <xf numFmtId="0" fontId="15" fillId="0" borderId="19" xfId="43" applyFont="1" applyFill="1" applyBorder="1" applyAlignment="1">
      <alignment horizontal="right" vertical="center"/>
    </xf>
    <xf numFmtId="3" fontId="15" fillId="0" borderId="0" xfId="43" applyNumberFormat="1" applyFont="1" applyFill="1"/>
    <xf numFmtId="164" fontId="6" fillId="0" borderId="0" xfId="43" applyNumberFormat="1" applyFont="1" applyAlignment="1">
      <alignment horizontal="right"/>
    </xf>
    <xf numFmtId="1" fontId="6" fillId="0" borderId="0" xfId="43" applyNumberFormat="1" applyFont="1" applyFill="1"/>
    <xf numFmtId="164" fontId="6" fillId="0" borderId="0" xfId="43" applyNumberFormat="1" applyFont="1"/>
    <xf numFmtId="0" fontId="8" fillId="0" borderId="13" xfId="43" applyFont="1" applyFill="1" applyBorder="1" applyAlignment="1" applyProtection="1">
      <alignment horizontal="right" vertical="center"/>
      <protection locked="0"/>
    </xf>
    <xf numFmtId="0" fontId="8" fillId="0" borderId="20" xfId="43" applyNumberFormat="1" applyFont="1" applyFill="1" applyBorder="1" applyAlignment="1">
      <alignment horizontal="right" vertical="center"/>
    </xf>
    <xf numFmtId="0" fontId="8" fillId="0" borderId="15" xfId="43" applyNumberFormat="1" applyFont="1" applyFill="1" applyBorder="1" applyAlignment="1">
      <alignment horizontal="right" vertical="center"/>
    </xf>
    <xf numFmtId="0" fontId="8" fillId="0" borderId="19" xfId="43" applyFont="1" applyFill="1" applyBorder="1" applyAlignment="1">
      <alignment vertical="center"/>
    </xf>
    <xf numFmtId="0" fontId="8" fillId="0" borderId="17" xfId="43" applyNumberFormat="1" applyFont="1" applyFill="1" applyBorder="1" applyAlignment="1">
      <alignment horizontal="right" vertical="center"/>
    </xf>
    <xf numFmtId="0" fontId="15" fillId="0" borderId="0" xfId="43" applyFont="1" applyFill="1" applyBorder="1" applyAlignment="1">
      <alignment horizontal="right" vertical="center"/>
    </xf>
    <xf numFmtId="1" fontId="15" fillId="0" borderId="0" xfId="43" applyNumberFormat="1" applyFont="1" applyFill="1" applyBorder="1" applyAlignment="1" applyProtection="1">
      <alignment horizontal="right" vertical="center" indent="1"/>
      <protection locked="0"/>
    </xf>
    <xf numFmtId="3" fontId="15" fillId="0" borderId="0" xfId="43" applyNumberFormat="1" applyFont="1" applyFill="1" applyBorder="1" applyAlignment="1" applyProtection="1">
      <alignment horizontal="right" vertical="center" indent="1"/>
      <protection locked="0"/>
    </xf>
    <xf numFmtId="164" fontId="15" fillId="0" borderId="0" xfId="43" applyNumberFormat="1" applyFont="1" applyBorder="1" applyAlignment="1">
      <alignment horizontal="right" vertical="center" indent="1"/>
    </xf>
    <xf numFmtId="164" fontId="6" fillId="0" borderId="0" xfId="43" applyNumberFormat="1" applyFont="1" applyFill="1" applyBorder="1"/>
    <xf numFmtId="164" fontId="6" fillId="0" borderId="0" xfId="43" applyNumberFormat="1" applyFont="1" applyFill="1"/>
    <xf numFmtId="1" fontId="6" fillId="0" borderId="0" xfId="43" applyNumberFormat="1" applyFont="1"/>
    <xf numFmtId="0" fontId="6" fillId="0" borderId="0" xfId="43" applyFont="1" applyAlignment="1">
      <alignment horizontal="center"/>
    </xf>
    <xf numFmtId="1" fontId="6" fillId="0" borderId="0" xfId="43" applyNumberFormat="1" applyFont="1" applyAlignment="1">
      <alignment horizontal="center"/>
    </xf>
    <xf numFmtId="0" fontId="6" fillId="0" borderId="0" xfId="43" applyFont="1" applyAlignment="1">
      <alignment horizontal="center" wrapText="1"/>
    </xf>
    <xf numFmtId="3" fontId="6" fillId="0" borderId="0" xfId="43" applyNumberFormat="1" applyFont="1"/>
    <xf numFmtId="0" fontId="8" fillId="0" borderId="13" xfId="43" applyFont="1" applyFill="1" applyBorder="1" applyAlignment="1">
      <alignment vertical="center"/>
    </xf>
    <xf numFmtId="0" fontId="8" fillId="0" borderId="13" xfId="43" applyFont="1" applyFill="1" applyBorder="1" applyAlignment="1" applyProtection="1">
      <alignment vertical="center"/>
      <protection locked="0"/>
    </xf>
    <xf numFmtId="0" fontId="8" fillId="0" borderId="13" xfId="43" applyFont="1" applyFill="1" applyBorder="1" applyAlignment="1">
      <alignment horizontal="left" vertical="center" wrapText="1"/>
    </xf>
    <xf numFmtId="0" fontId="8" fillId="0" borderId="13" xfId="43" applyFont="1" applyFill="1" applyBorder="1" applyAlignment="1" applyProtection="1">
      <alignment vertical="center" wrapText="1"/>
      <protection locked="0"/>
    </xf>
    <xf numFmtId="0" fontId="8" fillId="0" borderId="13" xfId="43" applyNumberFormat="1" applyFont="1" applyFill="1" applyBorder="1" applyAlignment="1">
      <alignment horizontal="left" vertical="center"/>
    </xf>
    <xf numFmtId="1" fontId="11" fillId="0" borderId="0" xfId="43" applyNumberFormat="1" applyFont="1" applyFill="1"/>
    <xf numFmtId="1" fontId="7" fillId="0" borderId="0" xfId="43" applyNumberFormat="1" applyFont="1" applyAlignment="1">
      <alignment horizontal="centerContinuous"/>
    </xf>
    <xf numFmtId="0" fontId="6" fillId="0" borderId="0" xfId="43" applyFont="1" applyAlignment="1">
      <alignment horizontal="centerContinuous"/>
    </xf>
    <xf numFmtId="164" fontId="6" fillId="0" borderId="0" xfId="43" applyNumberFormat="1" applyFont="1" applyAlignment="1">
      <alignment horizontal="centerContinuous"/>
    </xf>
    <xf numFmtId="0" fontId="6" fillId="0" borderId="0" xfId="43" applyFont="1" applyFill="1" applyAlignment="1">
      <alignment horizontal="centerContinuous"/>
    </xf>
    <xf numFmtId="0" fontId="7" fillId="0" borderId="0" xfId="43" applyFont="1" applyAlignment="1">
      <alignment horizontal="centerContinuous"/>
    </xf>
    <xf numFmtId="0" fontId="15" fillId="0" borderId="0" xfId="43" applyFont="1" applyAlignment="1">
      <alignment horizontal="right"/>
    </xf>
    <xf numFmtId="0" fontId="8" fillId="0" borderId="0" xfId="43" applyFont="1"/>
    <xf numFmtId="3" fontId="8" fillId="0" borderId="14" xfId="43" applyNumberFormat="1" applyFont="1" applyFill="1" applyBorder="1" applyAlignment="1">
      <alignment horizontal="right" vertical="center" wrapText="1"/>
    </xf>
    <xf numFmtId="164" fontId="6" fillId="0" borderId="14" xfId="109" applyNumberFormat="1" applyFont="1" applyFill="1" applyBorder="1" applyAlignment="1">
      <alignment horizontal="right" vertical="center"/>
    </xf>
    <xf numFmtId="3" fontId="15" fillId="0" borderId="14" xfId="43" applyNumberFormat="1" applyFont="1" applyFill="1" applyBorder="1" applyAlignment="1">
      <alignment horizontal="right" vertical="center" wrapText="1"/>
    </xf>
    <xf numFmtId="3" fontId="56" fillId="0" borderId="14" xfId="0" applyNumberFormat="1" applyFont="1" applyFill="1" applyBorder="1" applyAlignment="1">
      <alignment horizontal="right" vertical="center" wrapText="1"/>
    </xf>
    <xf numFmtId="3" fontId="37" fillId="0" borderId="14" xfId="44" applyNumberFormat="1" applyFont="1" applyFill="1" applyBorder="1" applyAlignment="1">
      <alignment horizontal="right" vertical="center" wrapText="1"/>
    </xf>
    <xf numFmtId="3" fontId="15" fillId="0" borderId="14" xfId="43" applyNumberFormat="1" applyFont="1" applyFill="1" applyBorder="1" applyAlignment="1">
      <alignment horizontal="right" vertical="center"/>
    </xf>
    <xf numFmtId="3" fontId="37" fillId="0" borderId="23" xfId="44" applyNumberFormat="1" applyFont="1" applyFill="1" applyBorder="1" applyAlignment="1">
      <alignment horizontal="right" vertical="center" wrapText="1"/>
    </xf>
    <xf numFmtId="3" fontId="8" fillId="0" borderId="22" xfId="43" applyNumberFormat="1" applyFont="1" applyFill="1" applyBorder="1" applyAlignment="1">
      <alignment horizontal="right" vertical="center"/>
    </xf>
    <xf numFmtId="3" fontId="57" fillId="0" borderId="22" xfId="0" applyNumberFormat="1" applyFont="1" applyFill="1" applyBorder="1" applyAlignment="1">
      <alignment horizontal="right" vertical="center" wrapText="1"/>
    </xf>
    <xf numFmtId="3" fontId="10" fillId="0" borderId="22" xfId="44" applyNumberFormat="1" applyFont="1" applyFill="1" applyBorder="1" applyAlignment="1">
      <alignment horizontal="right" vertical="center" wrapText="1"/>
    </xf>
    <xf numFmtId="165" fontId="9" fillId="0" borderId="22" xfId="44" applyNumberFormat="1" applyFont="1" applyFill="1" applyBorder="1" applyAlignment="1">
      <alignment horizontal="right" vertical="center" wrapText="1"/>
    </xf>
    <xf numFmtId="3" fontId="15" fillId="0" borderId="22" xfId="43" applyNumberFormat="1" applyFont="1" applyFill="1" applyBorder="1" applyAlignment="1">
      <alignment horizontal="right" vertical="center"/>
    </xf>
    <xf numFmtId="3" fontId="37" fillId="0" borderId="22" xfId="44" applyNumberFormat="1" applyFont="1" applyFill="1" applyBorder="1" applyAlignment="1">
      <alignment horizontal="right" vertical="center" wrapText="1"/>
    </xf>
    <xf numFmtId="3" fontId="37" fillId="0" borderId="24" xfId="44" applyNumberFormat="1" applyFont="1" applyFill="1" applyBorder="1" applyAlignment="1">
      <alignment horizontal="right" vertical="center" wrapText="1"/>
    </xf>
    <xf numFmtId="164" fontId="6" fillId="0" borderId="22" xfId="109" applyNumberFormat="1" applyFont="1" applyFill="1" applyBorder="1" applyAlignment="1">
      <alignment horizontal="right" vertical="center"/>
    </xf>
    <xf numFmtId="3" fontId="15" fillId="0" borderId="14" xfId="43" applyNumberFormat="1" applyFont="1" applyFill="1" applyBorder="1" applyAlignment="1" applyProtection="1">
      <alignment horizontal="right" vertical="center"/>
      <protection locked="0"/>
    </xf>
    <xf numFmtId="3" fontId="15" fillId="0" borderId="22" xfId="43" applyNumberFormat="1" applyFont="1" applyFill="1" applyBorder="1" applyAlignment="1" applyProtection="1">
      <alignment horizontal="right" vertical="center"/>
      <protection locked="0"/>
    </xf>
    <xf numFmtId="3" fontId="56" fillId="0" borderId="22" xfId="0" applyNumberFormat="1" applyFont="1" applyFill="1" applyBorder="1" applyAlignment="1">
      <alignment horizontal="right" vertical="center" wrapText="1"/>
    </xf>
    <xf numFmtId="3" fontId="8" fillId="0" borderId="14" xfId="43" applyNumberFormat="1" applyFont="1" applyFill="1" applyBorder="1" applyAlignment="1" applyProtection="1">
      <alignment horizontal="right" vertical="center"/>
      <protection locked="0"/>
    </xf>
    <xf numFmtId="3" fontId="10" fillId="0" borderId="14" xfId="44" applyNumberFormat="1" applyFont="1" applyFill="1" applyBorder="1" applyAlignment="1">
      <alignment horizontal="right" vertical="center" wrapText="1"/>
    </xf>
    <xf numFmtId="3" fontId="8" fillId="0" borderId="22" xfId="43" applyNumberFormat="1" applyFont="1" applyFill="1" applyBorder="1" applyAlignment="1" applyProtection="1">
      <alignment horizontal="right" vertical="center"/>
      <protection locked="0"/>
    </xf>
    <xf numFmtId="3" fontId="15" fillId="0" borderId="14" xfId="43" applyNumberFormat="1" applyFont="1" applyFill="1" applyBorder="1" applyAlignment="1" applyProtection="1">
      <alignment horizontal="right" vertical="center" wrapText="1"/>
      <protection locked="0"/>
    </xf>
    <xf numFmtId="3" fontId="8" fillId="0" borderId="14" xfId="43" applyNumberFormat="1" applyFont="1" applyFill="1" applyBorder="1" applyAlignment="1" applyProtection="1">
      <alignment horizontal="right" vertical="center" wrapText="1"/>
      <protection locked="0"/>
    </xf>
    <xf numFmtId="3" fontId="57" fillId="0" borderId="14" xfId="0" applyNumberFormat="1" applyFont="1" applyFill="1" applyBorder="1" applyAlignment="1">
      <alignment horizontal="right" vertical="center" wrapText="1"/>
    </xf>
    <xf numFmtId="3" fontId="37" fillId="0" borderId="11" xfId="44" applyNumberFormat="1" applyFont="1" applyFill="1" applyBorder="1" applyAlignment="1">
      <alignment horizontal="right" vertical="center" wrapText="1"/>
    </xf>
    <xf numFmtId="3" fontId="10" fillId="0" borderId="11" xfId="44" applyNumberFormat="1" applyFont="1" applyFill="1" applyBorder="1" applyAlignment="1">
      <alignment horizontal="right" vertical="center" wrapText="1"/>
    </xf>
    <xf numFmtId="3" fontId="10" fillId="0" borderId="23" xfId="44" applyNumberFormat="1" applyFont="1" applyFill="1" applyBorder="1" applyAlignment="1">
      <alignment horizontal="right" vertical="center" wrapText="1"/>
    </xf>
    <xf numFmtId="3" fontId="37" fillId="0" borderId="12" xfId="44" applyNumberFormat="1" applyFont="1" applyFill="1" applyBorder="1" applyAlignment="1">
      <alignment horizontal="right" vertical="center" wrapText="1"/>
    </xf>
    <xf numFmtId="3" fontId="10" fillId="0" borderId="12" xfId="44" applyNumberFormat="1" applyFont="1" applyFill="1" applyBorder="1" applyAlignment="1">
      <alignment horizontal="right" vertical="center" wrapText="1"/>
    </xf>
    <xf numFmtId="3" fontId="10" fillId="0" borderId="24" xfId="44" applyNumberFormat="1" applyFont="1" applyFill="1" applyBorder="1" applyAlignment="1">
      <alignment horizontal="right" vertical="center" wrapText="1"/>
    </xf>
    <xf numFmtId="3" fontId="9" fillId="0" borderId="14" xfId="44" applyNumberFormat="1" applyFont="1" applyFill="1" applyBorder="1" applyAlignment="1">
      <alignment horizontal="right" vertical="center" wrapText="1"/>
    </xf>
    <xf numFmtId="3" fontId="10" fillId="0" borderId="47" xfId="44" applyNumberFormat="1" applyFont="1" applyFill="1" applyBorder="1" applyAlignment="1">
      <alignment horizontal="right" vertical="center" wrapText="1"/>
    </xf>
    <xf numFmtId="3" fontId="8" fillId="0" borderId="16" xfId="43" applyNumberFormat="1" applyFont="1" applyFill="1" applyBorder="1" applyAlignment="1" applyProtection="1">
      <alignment horizontal="right" vertical="center" wrapText="1"/>
      <protection locked="0"/>
    </xf>
    <xf numFmtId="3" fontId="57" fillId="0" borderId="16" xfId="0" applyNumberFormat="1" applyFont="1" applyFill="1" applyBorder="1" applyAlignment="1">
      <alignment horizontal="right" vertical="center" wrapText="1"/>
    </xf>
    <xf numFmtId="3" fontId="10" fillId="0" borderId="16" xfId="44" applyNumberFormat="1" applyFont="1" applyFill="1" applyBorder="1" applyAlignment="1">
      <alignment horizontal="right" vertical="center" wrapText="1"/>
    </xf>
    <xf numFmtId="3" fontId="8" fillId="0" borderId="14" xfId="43" applyNumberFormat="1" applyFont="1" applyFill="1" applyBorder="1" applyAlignment="1">
      <alignment horizontal="right" vertical="center"/>
    </xf>
    <xf numFmtId="3" fontId="8" fillId="0" borderId="18" xfId="43" applyNumberFormat="1" applyFont="1" applyFill="1" applyBorder="1" applyAlignment="1" applyProtection="1">
      <alignment horizontal="right" vertical="center"/>
      <protection locked="0"/>
    </xf>
    <xf numFmtId="164" fontId="6" fillId="0" borderId="18" xfId="109" applyNumberFormat="1" applyFont="1" applyFill="1" applyBorder="1" applyAlignment="1">
      <alignment horizontal="right" vertical="center"/>
    </xf>
    <xf numFmtId="3" fontId="39" fillId="0" borderId="0" xfId="43" applyNumberFormat="1" applyFont="1" applyFill="1"/>
    <xf numFmtId="0" fontId="89" fillId="0" borderId="0" xfId="43" applyFont="1" applyFill="1"/>
    <xf numFmtId="3" fontId="89" fillId="0" borderId="0" xfId="43" applyNumberFormat="1" applyFont="1" applyFill="1"/>
    <xf numFmtId="0" fontId="6" fillId="0" borderId="0" xfId="385" applyFont="1" applyFill="1" applyBorder="1" applyProtection="1">
      <protection locked="0"/>
    </xf>
    <xf numFmtId="1" fontId="6" fillId="0" borderId="0" xfId="385" applyNumberFormat="1" applyFont="1" applyFill="1" applyBorder="1" applyProtection="1">
      <protection locked="0"/>
    </xf>
    <xf numFmtId="0" fontId="15" fillId="0" borderId="0" xfId="385" applyFont="1" applyFill="1" applyBorder="1" applyProtection="1">
      <protection locked="0"/>
    </xf>
    <xf numFmtId="1" fontId="15" fillId="0" borderId="0" xfId="385" applyNumberFormat="1" applyFont="1" applyFill="1" applyBorder="1" applyProtection="1">
      <protection locked="0"/>
    </xf>
    <xf numFmtId="0" fontId="11" fillId="0" borderId="0" xfId="43" applyFont="1" applyFill="1"/>
    <xf numFmtId="3" fontId="8" fillId="0" borderId="14" xfId="44" applyNumberFormat="1" applyFont="1" applyFill="1" applyBorder="1" applyAlignment="1">
      <alignment horizontal="right"/>
    </xf>
    <xf numFmtId="3" fontId="8" fillId="0" borderId="23" xfId="44" applyNumberFormat="1" applyFont="1" applyFill="1" applyBorder="1" applyAlignment="1">
      <alignment horizontal="right" vertical="center"/>
    </xf>
    <xf numFmtId="164" fontId="6" fillId="0" borderId="21" xfId="109" applyNumberFormat="1" applyFont="1" applyFill="1" applyBorder="1" applyAlignment="1">
      <alignment horizontal="right" vertical="center"/>
    </xf>
    <xf numFmtId="3" fontId="8" fillId="0" borderId="23" xfId="43" applyNumberFormat="1" applyFont="1" applyFill="1" applyBorder="1" applyAlignment="1">
      <alignment horizontal="right" vertical="center" wrapText="1"/>
    </xf>
    <xf numFmtId="0" fontId="8" fillId="0" borderId="13" xfId="43" applyNumberFormat="1" applyFont="1" applyFill="1" applyBorder="1" applyAlignment="1">
      <alignment horizontal="left" vertical="center" wrapText="1"/>
    </xf>
    <xf numFmtId="164" fontId="6" fillId="0" borderId="47" xfId="109" applyNumberFormat="1" applyFont="1" applyFill="1" applyBorder="1" applyAlignment="1">
      <alignment horizontal="right" vertical="center"/>
    </xf>
    <xf numFmtId="3" fontId="10" fillId="0" borderId="0" xfId="44" applyNumberFormat="1" applyFont="1" applyFill="1" applyBorder="1" applyAlignment="1">
      <alignment horizontal="right" vertical="center" wrapText="1"/>
    </xf>
    <xf numFmtId="3" fontId="8" fillId="0" borderId="47" xfId="43" applyNumberFormat="1" applyFont="1" applyFill="1" applyBorder="1" applyAlignment="1" applyProtection="1">
      <alignment horizontal="right" vertical="center"/>
      <protection locked="0"/>
    </xf>
    <xf numFmtId="3" fontId="8" fillId="0" borderId="47" xfId="43" applyNumberFormat="1" applyFont="1" applyFill="1" applyBorder="1" applyAlignment="1">
      <alignment horizontal="right" vertical="center" wrapText="1"/>
    </xf>
    <xf numFmtId="3" fontId="8" fillId="0" borderId="48" xfId="43" applyNumberFormat="1" applyFont="1" applyFill="1" applyBorder="1" applyAlignment="1">
      <alignment horizontal="right" vertical="center" wrapText="1"/>
    </xf>
    <xf numFmtId="0" fontId="8" fillId="0" borderId="46" xfId="43" applyFont="1" applyFill="1" applyBorder="1" applyAlignment="1" applyProtection="1">
      <alignment vertical="center"/>
      <protection locked="0"/>
    </xf>
    <xf numFmtId="3" fontId="10" fillId="0" borderId="48" xfId="44" applyNumberFormat="1" applyFont="1" applyFill="1" applyBorder="1" applyAlignment="1">
      <alignment horizontal="right" vertical="center" wrapText="1"/>
    </xf>
    <xf numFmtId="0" fontId="8" fillId="0" borderId="49" xfId="43" applyFont="1" applyFill="1" applyBorder="1" applyAlignment="1">
      <alignment horizontal="left" vertical="center" wrapText="1"/>
    </xf>
    <xf numFmtId="3" fontId="57" fillId="0" borderId="47" xfId="0" applyNumberFormat="1" applyFont="1" applyFill="1" applyBorder="1" applyAlignment="1">
      <alignment horizontal="right" vertical="center" wrapText="1"/>
    </xf>
    <xf numFmtId="3" fontId="10" fillId="0" borderId="50" xfId="44" applyNumberFormat="1" applyFont="1" applyFill="1" applyBorder="1" applyAlignment="1">
      <alignment horizontal="right" vertical="center" wrapText="1"/>
    </xf>
    <xf numFmtId="3" fontId="8" fillId="0" borderId="21" xfId="43" applyNumberFormat="1" applyFont="1" applyFill="1" applyBorder="1" applyAlignment="1">
      <alignment horizontal="right" vertical="center"/>
    </xf>
    <xf numFmtId="3" fontId="8" fillId="0" borderId="23" xfId="43" applyNumberFormat="1" applyFont="1" applyFill="1" applyBorder="1" applyAlignment="1">
      <alignment horizontal="right" vertical="center"/>
    </xf>
    <xf numFmtId="1" fontId="8" fillId="0" borderId="51" xfId="43" applyNumberFormat="1" applyFont="1" applyBorder="1" applyAlignment="1">
      <alignment horizontal="center" vertical="center"/>
    </xf>
    <xf numFmtId="0" fontId="8" fillId="0" borderId="51" xfId="43" applyFont="1" applyBorder="1" applyAlignment="1">
      <alignment horizontal="center" vertical="center"/>
    </xf>
    <xf numFmtId="164" fontId="6" fillId="0" borderId="51" xfId="43" applyNumberFormat="1" applyFont="1" applyBorder="1" applyAlignment="1">
      <alignment horizontal="center" wrapText="1"/>
    </xf>
    <xf numFmtId="0" fontId="6" fillId="0" borderId="0" xfId="43" applyFont="1" applyAlignment="1">
      <alignment horizontal="right"/>
    </xf>
    <xf numFmtId="164" fontId="6" fillId="0" borderId="16" xfId="109" applyNumberFormat="1" applyFont="1" applyFill="1" applyBorder="1" applyAlignment="1">
      <alignment horizontal="right" vertical="center"/>
    </xf>
    <xf numFmtId="3" fontId="8" fillId="0" borderId="53" xfId="109" applyNumberFormat="1" applyFont="1" applyFill="1" applyBorder="1" applyAlignment="1">
      <alignment horizontal="right" vertical="center"/>
    </xf>
    <xf numFmtId="3" fontId="8" fillId="0" borderId="23" xfId="109" applyNumberFormat="1" applyFont="1" applyFill="1" applyBorder="1" applyAlignment="1">
      <alignment horizontal="right" vertical="center"/>
    </xf>
    <xf numFmtId="3" fontId="15" fillId="0" borderId="23" xfId="109" applyNumberFormat="1" applyFont="1" applyFill="1" applyBorder="1" applyAlignment="1">
      <alignment horizontal="right" vertical="center"/>
    </xf>
    <xf numFmtId="3" fontId="9" fillId="0" borderId="24" xfId="44" applyNumberFormat="1" applyFont="1" applyFill="1" applyBorder="1" applyAlignment="1">
      <alignment horizontal="right" vertical="center" wrapText="1"/>
    </xf>
    <xf numFmtId="3" fontId="15" fillId="0" borderId="24" xfId="109" applyNumberFormat="1" applyFont="1" applyFill="1" applyBorder="1" applyAlignment="1">
      <alignment horizontal="right" vertical="center"/>
    </xf>
    <xf numFmtId="3" fontId="6" fillId="0" borderId="24" xfId="109" applyNumberFormat="1" applyFont="1" applyFill="1" applyBorder="1" applyAlignment="1">
      <alignment horizontal="right" vertical="center"/>
    </xf>
    <xf numFmtId="3" fontId="6" fillId="0" borderId="23" xfId="109" applyNumberFormat="1" applyFont="1" applyFill="1" applyBorder="1" applyAlignment="1">
      <alignment horizontal="right" vertical="center"/>
    </xf>
    <xf numFmtId="3" fontId="6" fillId="0" borderId="54" xfId="109" applyNumberFormat="1" applyFont="1" applyFill="1" applyBorder="1" applyAlignment="1">
      <alignment horizontal="right" vertical="center"/>
    </xf>
    <xf numFmtId="164" fontId="8" fillId="0" borderId="14" xfId="109" applyNumberFormat="1" applyFont="1" applyFill="1" applyBorder="1" applyAlignment="1">
      <alignment horizontal="right" vertical="center"/>
    </xf>
    <xf numFmtId="164" fontId="8" fillId="0" borderId="47" xfId="109" applyNumberFormat="1" applyFont="1" applyFill="1" applyBorder="1" applyAlignment="1">
      <alignment horizontal="right" vertical="center"/>
    </xf>
    <xf numFmtId="3" fontId="15" fillId="0" borderId="14" xfId="43" applyNumberFormat="1" applyFont="1" applyFill="1" applyBorder="1" applyAlignment="1">
      <alignment horizontal="right"/>
    </xf>
    <xf numFmtId="0" fontId="15" fillId="0" borderId="34" xfId="43" applyFont="1" applyFill="1" applyBorder="1" applyAlignment="1">
      <alignment horizontal="right" vertical="center"/>
    </xf>
    <xf numFmtId="0" fontId="90" fillId="0" borderId="0" xfId="0" applyFont="1"/>
    <xf numFmtId="0" fontId="90" fillId="0" borderId="0" xfId="0" applyFont="1" applyAlignment="1">
      <alignment horizontal="right"/>
    </xf>
    <xf numFmtId="0" fontId="8" fillId="85" borderId="51" xfId="43" applyFont="1" applyFill="1" applyBorder="1" applyAlignment="1">
      <alignment horizontal="center" vertical="center" wrapText="1"/>
    </xf>
    <xf numFmtId="0" fontId="8" fillId="85" borderId="52" xfId="43" applyFont="1" applyFill="1" applyBorder="1" applyAlignment="1">
      <alignment horizontal="center" vertical="center" wrapText="1"/>
    </xf>
    <xf numFmtId="164" fontId="8" fillId="85" borderId="51" xfId="43" applyNumberFormat="1" applyFont="1" applyFill="1" applyBorder="1" applyAlignment="1">
      <alignment horizontal="center" vertical="center" wrapText="1"/>
    </xf>
    <xf numFmtId="164" fontId="6" fillId="86" borderId="51" xfId="43" applyNumberFormat="1" applyFont="1" applyFill="1" applyBorder="1" applyAlignment="1">
      <alignment horizontal="center" wrapText="1"/>
    </xf>
  </cellXfs>
  <cellStyles count="388">
    <cellStyle name="¬µrka" xfId="1"/>
    <cellStyle name="0_mezer" xfId="113"/>
    <cellStyle name="0_mezer_Tabulky_FV" xfId="114"/>
    <cellStyle name="0_mezer_Tabulky_FV_web" xfId="115"/>
    <cellStyle name="1_mezera" xfId="116"/>
    <cellStyle name="2_mezery" xfId="117"/>
    <cellStyle name="2_mezeryT" xfId="118"/>
    <cellStyle name="20 % – Zvýraznění1" xfId="2" builtinId="30" customBuiltin="1"/>
    <cellStyle name="20 % – Zvýraznění1 2" xfId="86"/>
    <cellStyle name="20 % – Zvýraznění1 2 2" xfId="119"/>
    <cellStyle name="20 % – Zvýraznění1 2_EU tab textová část SR 2016  (2)" xfId="120"/>
    <cellStyle name="20 % – Zvýraznění1 3" xfId="121"/>
    <cellStyle name="20 % – Zvýraznění2" xfId="3" builtinId="34" customBuiltin="1"/>
    <cellStyle name="20 % – Zvýraznění2 2" xfId="90"/>
    <cellStyle name="20 % – Zvýraznění2 2 2" xfId="122"/>
    <cellStyle name="20 % – Zvýraznění2 2_EU tab textová část SR 2016  (2)" xfId="123"/>
    <cellStyle name="20 % – Zvýraznění2 3" xfId="124"/>
    <cellStyle name="20 % – Zvýraznění3" xfId="4" builtinId="38" customBuiltin="1"/>
    <cellStyle name="20 % – Zvýraznění3 2" xfId="94"/>
    <cellStyle name="20 % – Zvýraznění3 2 2" xfId="125"/>
    <cellStyle name="20 % – Zvýraznění3 2_EU tab textová část SR 2016  (2)" xfId="126"/>
    <cellStyle name="20 % – Zvýraznění3 3" xfId="127"/>
    <cellStyle name="20 % – Zvýraznění4" xfId="5" builtinId="42" customBuiltin="1"/>
    <cellStyle name="20 % – Zvýraznění4 2" xfId="98"/>
    <cellStyle name="20 % – Zvýraznění4 2 2" xfId="128"/>
    <cellStyle name="20 % – Zvýraznění4 2_EU tab textová část SR 2016  (2)" xfId="129"/>
    <cellStyle name="20 % – Zvýraznění4 3" xfId="130"/>
    <cellStyle name="20 % – Zvýraznění5" xfId="6" builtinId="46" customBuiltin="1"/>
    <cellStyle name="20 % – Zvýraznění5 2" xfId="102"/>
    <cellStyle name="20 % – Zvýraznění5 2 2" xfId="131"/>
    <cellStyle name="20 % – Zvýraznění5 2_EU tab textová část SR 2016  (2)" xfId="132"/>
    <cellStyle name="20 % – Zvýraznění5 3" xfId="133"/>
    <cellStyle name="20 % – Zvýraznění6" xfId="7" builtinId="50" customBuiltin="1"/>
    <cellStyle name="20 % – Zvýraznění6 2" xfId="106"/>
    <cellStyle name="20 % – Zvýraznění6 2 2" xfId="134"/>
    <cellStyle name="20 % – Zvýraznění6 2_EU tab textová část SR 2016  (2)" xfId="135"/>
    <cellStyle name="20 % – Zvýraznění6 3" xfId="136"/>
    <cellStyle name="20% - Accent1" xfId="137"/>
    <cellStyle name="20% - Accent2" xfId="138"/>
    <cellStyle name="20% - Accent3" xfId="139"/>
    <cellStyle name="20% - Accent4" xfId="140"/>
    <cellStyle name="20% - Accent5" xfId="141"/>
    <cellStyle name="20% - Accent6" xfId="142"/>
    <cellStyle name="3_mezery" xfId="143"/>
    <cellStyle name="40 % – Zvýraznění1" xfId="8" builtinId="31" customBuiltin="1"/>
    <cellStyle name="40 % – Zvýraznění1 2" xfId="87"/>
    <cellStyle name="40 % – Zvýraznění1 2 2" xfId="144"/>
    <cellStyle name="40 % – Zvýraznění1 2_EU tab textová část SR 2016  (2)" xfId="145"/>
    <cellStyle name="40 % – Zvýraznění1 3" xfId="146"/>
    <cellStyle name="40 % – Zvýraznění2" xfId="9" builtinId="35" customBuiltin="1"/>
    <cellStyle name="40 % – Zvýraznění2 2" xfId="91"/>
    <cellStyle name="40 % – Zvýraznění2 2 2" xfId="147"/>
    <cellStyle name="40 % – Zvýraznění2 2_EU tab textová část SR 2016  (2)" xfId="148"/>
    <cellStyle name="40 % – Zvýraznění2 3" xfId="149"/>
    <cellStyle name="40 % – Zvýraznění3" xfId="10" builtinId="39" customBuiltin="1"/>
    <cellStyle name="40 % – Zvýraznění3 2" xfId="95"/>
    <cellStyle name="40 % – Zvýraznění3 2 2" xfId="150"/>
    <cellStyle name="40 % – Zvýraznění3 2_EU tab textová část SR 2016  (2)" xfId="151"/>
    <cellStyle name="40 % – Zvýraznění3 3" xfId="152"/>
    <cellStyle name="40 % – Zvýraznění4" xfId="11" builtinId="43" customBuiltin="1"/>
    <cellStyle name="40 % – Zvýraznění4 2" xfId="99"/>
    <cellStyle name="40 % – Zvýraznění4 2 2" xfId="153"/>
    <cellStyle name="40 % – Zvýraznění4 2_EU tab textová část SR 2016  (2)" xfId="154"/>
    <cellStyle name="40 % – Zvýraznění4 3" xfId="155"/>
    <cellStyle name="40 % – Zvýraznění5" xfId="12" builtinId="47" customBuiltin="1"/>
    <cellStyle name="40 % – Zvýraznění5 2" xfId="103"/>
    <cellStyle name="40 % – Zvýraznění5 2 2" xfId="156"/>
    <cellStyle name="40 % – Zvýraznění5 2_EU tab textová část SR 2016  (2)" xfId="157"/>
    <cellStyle name="40 % – Zvýraznění5 3" xfId="158"/>
    <cellStyle name="40 % – Zvýraznění6" xfId="13" builtinId="51" customBuiltin="1"/>
    <cellStyle name="40 % – Zvýraznění6 2" xfId="107"/>
    <cellStyle name="40 % – Zvýraznění6 2 2" xfId="159"/>
    <cellStyle name="40 % – Zvýraznění6 2_EU tab textová část SR 2016  (2)" xfId="160"/>
    <cellStyle name="40 % – Zvýraznění6 3" xfId="161"/>
    <cellStyle name="40% - Accent1" xfId="162"/>
    <cellStyle name="40% - Accent2" xfId="163"/>
    <cellStyle name="40% - Accent3" xfId="164"/>
    <cellStyle name="40% - Accent4" xfId="165"/>
    <cellStyle name="40% - Accent5" xfId="166"/>
    <cellStyle name="40% - Accent6" xfId="167"/>
    <cellStyle name="60 % – Zvýraznění1" xfId="14" builtinId="32" customBuiltin="1"/>
    <cellStyle name="60 % – Zvýraznění1 2" xfId="88"/>
    <cellStyle name="60 % – Zvýraznění1 3" xfId="168"/>
    <cellStyle name="60 % – Zvýraznění2" xfId="15" builtinId="36" customBuiltin="1"/>
    <cellStyle name="60 % – Zvýraznění2 2" xfId="92"/>
    <cellStyle name="60 % – Zvýraznění2 3" xfId="169"/>
    <cellStyle name="60 % – Zvýraznění3" xfId="16" builtinId="40" customBuiltin="1"/>
    <cellStyle name="60 % – Zvýraznění3 2" xfId="96"/>
    <cellStyle name="60 % – Zvýraznění3 3" xfId="170"/>
    <cellStyle name="60 % – Zvýraznění4" xfId="17" builtinId="44" customBuiltin="1"/>
    <cellStyle name="60 % – Zvýraznění4 2" xfId="100"/>
    <cellStyle name="60 % – Zvýraznění4 3" xfId="171"/>
    <cellStyle name="60 % – Zvýraznění5" xfId="18" builtinId="48" customBuiltin="1"/>
    <cellStyle name="60 % – Zvýraznění5 2" xfId="104"/>
    <cellStyle name="60 % – Zvýraznění5 3" xfId="172"/>
    <cellStyle name="60 % – Zvýraznění6" xfId="19" builtinId="52" customBuiltin="1"/>
    <cellStyle name="60 % – Zvýraznění6 2" xfId="108"/>
    <cellStyle name="60 % – Zvýraznění6 3" xfId="173"/>
    <cellStyle name="60% - Accent1" xfId="174"/>
    <cellStyle name="60% - Accent2" xfId="175"/>
    <cellStyle name="60% - Accent3" xfId="176"/>
    <cellStyle name="60% - Accent4" xfId="177"/>
    <cellStyle name="60% - Accent5" xfId="178"/>
    <cellStyle name="60% - Accent6" xfId="179"/>
    <cellStyle name="Accent1" xfId="180"/>
    <cellStyle name="Accent1 - 20%" xfId="181"/>
    <cellStyle name="Accent1 - 40%" xfId="182"/>
    <cellStyle name="Accent1 - 60%" xfId="183"/>
    <cellStyle name="Accent2" xfId="184"/>
    <cellStyle name="Accent2 - 20%" xfId="185"/>
    <cellStyle name="Accent2 - 40%" xfId="186"/>
    <cellStyle name="Accent2 - 60%" xfId="187"/>
    <cellStyle name="Accent3" xfId="188"/>
    <cellStyle name="Accent3 - 20%" xfId="189"/>
    <cellStyle name="Accent3 - 40%" xfId="190"/>
    <cellStyle name="Accent3 - 60%" xfId="191"/>
    <cellStyle name="Accent4" xfId="192"/>
    <cellStyle name="Accent4 - 20%" xfId="193"/>
    <cellStyle name="Accent4 - 40%" xfId="194"/>
    <cellStyle name="Accent4 - 60%" xfId="195"/>
    <cellStyle name="Accent5" xfId="196"/>
    <cellStyle name="Accent5 - 20%" xfId="197"/>
    <cellStyle name="Accent5 - 40%" xfId="198"/>
    <cellStyle name="Accent5 - 60%" xfId="199"/>
    <cellStyle name="Accent6" xfId="200"/>
    <cellStyle name="Accent6 - 20%" xfId="201"/>
    <cellStyle name="Accent6 - 40%" xfId="202"/>
    <cellStyle name="Accent6 - 60%" xfId="203"/>
    <cellStyle name="Bad" xfId="204"/>
    <cellStyle name="Calculation" xfId="205"/>
    <cellStyle name="Celkem" xfId="20" builtinId="25" customBuiltin="1"/>
    <cellStyle name="Celkem 2" xfId="84"/>
    <cellStyle name="Celkem 3" xfId="206"/>
    <cellStyle name="CISPUB0" xfId="207"/>
    <cellStyle name="Comma" xfId="21"/>
    <cellStyle name="Currency" xfId="22"/>
    <cellStyle name="Čárka 2" xfId="386"/>
    <cellStyle name="čárky [0]_01Nadlimity2007_2009PF_K" xfId="208"/>
    <cellStyle name="čárky 2" xfId="209"/>
    <cellStyle name="čárky 2 2" xfId="210"/>
    <cellStyle name="čárky bez des. míst 2" xfId="211"/>
    <cellStyle name="čárky bez des. míst 3" xfId="212"/>
    <cellStyle name="Čárky bez des. míst 4" xfId="387"/>
    <cellStyle name="Date" xfId="23"/>
    <cellStyle name="Datum" xfId="24"/>
    <cellStyle name="Emphasis 1" xfId="213"/>
    <cellStyle name="Emphasis 2" xfId="214"/>
    <cellStyle name="Emphasis 3" xfId="215"/>
    <cellStyle name="Explanatory Text" xfId="216"/>
    <cellStyle name="Fixed" xfId="25"/>
    <cellStyle name="Good" xfId="217"/>
    <cellStyle name="Heading 1" xfId="218"/>
    <cellStyle name="Heading 2" xfId="219"/>
    <cellStyle name="Heading 3" xfId="220"/>
    <cellStyle name="Heading 4" xfId="221"/>
    <cellStyle name="Heading1" xfId="26"/>
    <cellStyle name="Heading2" xfId="27"/>
    <cellStyle name="Check Cell" xfId="222"/>
    <cellStyle name="Chybně" xfId="28" builtinId="27" customBuiltin="1"/>
    <cellStyle name="Chybně 2" xfId="74"/>
    <cellStyle name="Chybně 3" xfId="223"/>
    <cellStyle name="Input" xfId="224"/>
    <cellStyle name="Kontrolní buňka" xfId="29" builtinId="23" customBuiltin="1"/>
    <cellStyle name="Kontrolní buňka 2" xfId="80"/>
    <cellStyle name="Kontrolní buňka 3" xfId="225"/>
    <cellStyle name="Linked Cell" xfId="226"/>
    <cellStyle name="M·na" xfId="30"/>
    <cellStyle name="Nadpis 1" xfId="31" builtinId="16" customBuiltin="1"/>
    <cellStyle name="Nadpis 1 2" xfId="69"/>
    <cellStyle name="Nadpis 1 3" xfId="227"/>
    <cellStyle name="Nadpis 2" xfId="32" builtinId="17" customBuiltin="1"/>
    <cellStyle name="Nadpis 2 2" xfId="70"/>
    <cellStyle name="Nadpis 2 3" xfId="228"/>
    <cellStyle name="Nadpis 3" xfId="33" builtinId="18" customBuiltin="1"/>
    <cellStyle name="Nadpis 3 2" xfId="71"/>
    <cellStyle name="Nadpis 3 3" xfId="229"/>
    <cellStyle name="Nadpis 4" xfId="34" builtinId="19" customBuiltin="1"/>
    <cellStyle name="Nadpis 4 2" xfId="72"/>
    <cellStyle name="Nadpis 4 3" xfId="230"/>
    <cellStyle name="Nadpis1" xfId="35"/>
    <cellStyle name="Nadpis2" xfId="36"/>
    <cellStyle name="Název" xfId="37" builtinId="15" customBuiltin="1"/>
    <cellStyle name="Název 2" xfId="68"/>
    <cellStyle name="Název 3" xfId="231"/>
    <cellStyle name="Neutral" xfId="232"/>
    <cellStyle name="Neutrální" xfId="38" builtinId="28" customBuiltin="1"/>
    <cellStyle name="Neutrální 2" xfId="75"/>
    <cellStyle name="Neutrální 3" xfId="233"/>
    <cellStyle name="Normal_Tableau1" xfId="39"/>
    <cellStyle name="Normální" xfId="0" builtinId="0"/>
    <cellStyle name="normální 10" xfId="234"/>
    <cellStyle name="normální 11" xfId="235"/>
    <cellStyle name="normální 12" xfId="236"/>
    <cellStyle name="normální 13" xfId="237"/>
    <cellStyle name="normální 14" xfId="238"/>
    <cellStyle name="Normální 15" xfId="239"/>
    <cellStyle name="Normální 15 2" xfId="240"/>
    <cellStyle name="Normální 15_EU tab textová část SR 2016  (2)" xfId="241"/>
    <cellStyle name="Normální 16" xfId="242"/>
    <cellStyle name="Normální 17" xfId="243"/>
    <cellStyle name="Normální 18" xfId="244"/>
    <cellStyle name="Normální 19" xfId="245"/>
    <cellStyle name="Normální 19 2" xfId="246"/>
    <cellStyle name="Normální 19_EU tab textová část SR 2016  (2)" xfId="247"/>
    <cellStyle name="Normální 2" xfId="40"/>
    <cellStyle name="Normální 2 2" xfId="248"/>
    <cellStyle name="normální 2 2 2" xfId="249"/>
    <cellStyle name="normální 2 2 2 2" xfId="250"/>
    <cellStyle name="normální 2 2 2_EU tab textová část SR 2016  (2)" xfId="251"/>
    <cellStyle name="normální 2 2 3" xfId="252"/>
    <cellStyle name="normální 2 2 4" xfId="253"/>
    <cellStyle name="Normální 2 2 5" xfId="254"/>
    <cellStyle name="normální 2 2_EU tab textová část SR 2016  (2)" xfId="255"/>
    <cellStyle name="normální 2 3" xfId="256"/>
    <cellStyle name="normální 2 4" xfId="257"/>
    <cellStyle name="Normální 2 5" xfId="258"/>
    <cellStyle name="normální 2_MŠMT pro SZÚ" xfId="259"/>
    <cellStyle name="Normální 20" xfId="41"/>
    <cellStyle name="Normální 21" xfId="260"/>
    <cellStyle name="Normální 3" xfId="42"/>
    <cellStyle name="Normální 3 2" xfId="261"/>
    <cellStyle name="normální 3 2 2" xfId="262"/>
    <cellStyle name="normální 3 2_EU tab textová část SR 2016  (2)" xfId="263"/>
    <cellStyle name="Normální 3 3" xfId="264"/>
    <cellStyle name="Normální 3 4" xfId="265"/>
    <cellStyle name="Normální 3 5" xfId="384"/>
    <cellStyle name="normální 3_MŠMT pro SZÚ" xfId="266"/>
    <cellStyle name="Normální 4" xfId="67"/>
    <cellStyle name="normální 4 2" xfId="267"/>
    <cellStyle name="normální 4 2 2" xfId="268"/>
    <cellStyle name="normální 4 2_EU tab textová část SR 2016  (2)" xfId="269"/>
    <cellStyle name="Normální 4 3" xfId="270"/>
    <cellStyle name="normální 4_Tab č  9 MŠMT22.2.KV" xfId="271"/>
    <cellStyle name="Normální 5" xfId="111"/>
    <cellStyle name="normální 5 2" xfId="272"/>
    <cellStyle name="normální 5 2 2" xfId="273"/>
    <cellStyle name="normální 5 2_EU tab textová část SR 2016  (2)" xfId="274"/>
    <cellStyle name="normální 5 3" xfId="275"/>
    <cellStyle name="normální 5 4" xfId="276"/>
    <cellStyle name="normální 5_EU tab textová část SR 2016  (2)" xfId="277"/>
    <cellStyle name="Normální 6" xfId="278"/>
    <cellStyle name="normální 6 2" xfId="279"/>
    <cellStyle name="normální 6 2 2" xfId="280"/>
    <cellStyle name="normální 6 2_EU tab textová část SR 2016  (2)" xfId="281"/>
    <cellStyle name="normální 6 3" xfId="282"/>
    <cellStyle name="normální 6_MŠMT pro SZÚ" xfId="283"/>
    <cellStyle name="normální 7" xfId="284"/>
    <cellStyle name="normální 7 2" xfId="285"/>
    <cellStyle name="normální 7_EU tab textová část SR 2016  (2)" xfId="286"/>
    <cellStyle name="Normální 8" xfId="110"/>
    <cellStyle name="Normální 8 2" xfId="112"/>
    <cellStyle name="normální 9" xfId="287"/>
    <cellStyle name="normální 9 2" xfId="288"/>
    <cellStyle name="normální 9_EU tab textová část SR 2016  (2)" xfId="289"/>
    <cellStyle name="normální_7-bilance2009-test" xfId="43"/>
    <cellStyle name="normální_VaV -17" xfId="44"/>
    <cellStyle name="normální_VVaI 2011září PSP pro 11 2" xfId="385"/>
    <cellStyle name="Note" xfId="290"/>
    <cellStyle name="Note 2" xfId="291"/>
    <cellStyle name="Output" xfId="292"/>
    <cellStyle name="Percent" xfId="45"/>
    <cellStyle name="Pevní" xfId="46"/>
    <cellStyle name="Poznámka" xfId="47" builtinId="10" customBuiltin="1"/>
    <cellStyle name="Poznámka 2" xfId="82"/>
    <cellStyle name="Poznámka 2 2" xfId="293"/>
    <cellStyle name="Poznámka 3" xfId="294"/>
    <cellStyle name="Poznámka 4" xfId="295"/>
    <cellStyle name="procent 2" xfId="296"/>
    <cellStyle name="procent 3" xfId="297"/>
    <cellStyle name="procent 3 2" xfId="298"/>
    <cellStyle name="procent 3 2 2" xfId="299"/>
    <cellStyle name="procent 3 3" xfId="300"/>
    <cellStyle name="Procenta" xfId="109" builtinId="5"/>
    <cellStyle name="Procenta 2" xfId="301"/>
    <cellStyle name="Propojená buňka" xfId="48" builtinId="24" customBuiltin="1"/>
    <cellStyle name="Propojená buňka 2" xfId="79"/>
    <cellStyle name="Propojená buňka 3" xfId="302"/>
    <cellStyle name="SAPBEXaggData" xfId="49"/>
    <cellStyle name="SAPBEXaggDataEmph" xfId="303"/>
    <cellStyle name="SAPBEXaggItem" xfId="50"/>
    <cellStyle name="SAPBEXaggItemX" xfId="304"/>
    <cellStyle name="SAPBEXexcBad7" xfId="305"/>
    <cellStyle name="SAPBEXexcBad8" xfId="306"/>
    <cellStyle name="SAPBEXexcBad9" xfId="307"/>
    <cellStyle name="SAPBEXexcCritical4" xfId="308"/>
    <cellStyle name="SAPBEXexcCritical5" xfId="309"/>
    <cellStyle name="SAPBEXexcCritical6" xfId="310"/>
    <cellStyle name="SAPBEXexcGood1" xfId="311"/>
    <cellStyle name="SAPBEXexcGood2" xfId="312"/>
    <cellStyle name="SAPBEXexcGood3" xfId="313"/>
    <cellStyle name="SAPBEXfilterDrill" xfId="314"/>
    <cellStyle name="SAPBEXFilterInfo1" xfId="315"/>
    <cellStyle name="SAPBEXFilterInfo2" xfId="316"/>
    <cellStyle name="SAPBEXFilterInfoHlavicka" xfId="317"/>
    <cellStyle name="SAPBEXfilterItem" xfId="318"/>
    <cellStyle name="SAPBEXfilterText" xfId="319"/>
    <cellStyle name="SAPBEXformats" xfId="320"/>
    <cellStyle name="SAPBEXheaderItem" xfId="321"/>
    <cellStyle name="SAPBEXheaderText" xfId="322"/>
    <cellStyle name="SAPBEXHLevel0" xfId="323"/>
    <cellStyle name="SAPBEXHLevel0 2" xfId="324"/>
    <cellStyle name="SAPBEXHLevel0_EU tab textová část SR 2016  (2)" xfId="325"/>
    <cellStyle name="SAPBEXHLevel0X" xfId="326"/>
    <cellStyle name="SAPBEXHLevel0X 2" xfId="327"/>
    <cellStyle name="SAPBEXHLevel0X_EU tab textová část SR 2016  (2)" xfId="328"/>
    <cellStyle name="SAPBEXHLevel1" xfId="329"/>
    <cellStyle name="SAPBEXHLevel1 2" xfId="330"/>
    <cellStyle name="SAPBEXHLevel1_EU tab textová část SR 2016  (2)" xfId="331"/>
    <cellStyle name="SAPBEXHLevel1X" xfId="332"/>
    <cellStyle name="SAPBEXHLevel1X 2" xfId="333"/>
    <cellStyle name="SAPBEXHLevel1X_EU tab textová část SR 2016  (2)" xfId="334"/>
    <cellStyle name="SAPBEXHLevel2" xfId="335"/>
    <cellStyle name="SAPBEXHLevel2 2" xfId="336"/>
    <cellStyle name="SAPBEXHLevel2_EU tab textová část SR 2016  (2)" xfId="337"/>
    <cellStyle name="SAPBEXHLevel2X" xfId="338"/>
    <cellStyle name="SAPBEXHLevel2X 2" xfId="339"/>
    <cellStyle name="SAPBEXHLevel2X_EU tab textová část SR 2016  (2)" xfId="340"/>
    <cellStyle name="SAPBEXHLevel3" xfId="341"/>
    <cellStyle name="SAPBEXHLevel3 2" xfId="342"/>
    <cellStyle name="SAPBEXHLevel3_EU tab textová část SR 2016  (2)" xfId="343"/>
    <cellStyle name="SAPBEXHLevel3X" xfId="344"/>
    <cellStyle name="SAPBEXHLevel3X 2" xfId="345"/>
    <cellStyle name="SAPBEXHLevel3X_EU tab textová část SR 2016  (2)" xfId="346"/>
    <cellStyle name="SAPBEXchaText" xfId="51"/>
    <cellStyle name="SAPBEXinputData" xfId="347"/>
    <cellStyle name="SAPBEXinputData 2" xfId="348"/>
    <cellStyle name="SAPBEXinputData_EU tab textová část SR 2016  (2)" xfId="349"/>
    <cellStyle name="SAPBEXItemHeader" xfId="350"/>
    <cellStyle name="SAPBEXresData" xfId="351"/>
    <cellStyle name="SAPBEXresDataEmph" xfId="352"/>
    <cellStyle name="SAPBEXresItem" xfId="353"/>
    <cellStyle name="SAPBEXresItemX" xfId="354"/>
    <cellStyle name="SAPBEXstdData" xfId="52"/>
    <cellStyle name="SAPBEXstdDataEmph" xfId="355"/>
    <cellStyle name="SAPBEXstdItem" xfId="53"/>
    <cellStyle name="SAPBEXstdItemX" xfId="356"/>
    <cellStyle name="SAPBEXtitle" xfId="357"/>
    <cellStyle name="SAPBEXunassignedItem" xfId="358"/>
    <cellStyle name="SAPBEXundefined" xfId="359"/>
    <cellStyle name="Sheet Title" xfId="360"/>
    <cellStyle name="Správně" xfId="54" builtinId="26" customBuiltin="1"/>
    <cellStyle name="Správně 2" xfId="73"/>
    <cellStyle name="Správně 3" xfId="361"/>
    <cellStyle name="Styl 1" xfId="362"/>
    <cellStyle name="Styl 1 2" xfId="363"/>
    <cellStyle name="Styl 1_EU tab textová část SR 2016  (2)" xfId="364"/>
    <cellStyle name="Styl 2" xfId="365"/>
    <cellStyle name="Styl 2 2" xfId="366"/>
    <cellStyle name="Styl 2_EU tab textová část SR 2016  (2)" xfId="367"/>
    <cellStyle name="Styl 3" xfId="368"/>
    <cellStyle name="Styl 3 2" xfId="369"/>
    <cellStyle name="Styl 3_EU tab textová část SR 2016  (2)" xfId="370"/>
    <cellStyle name="Text upozornění" xfId="55" builtinId="11" customBuiltin="1"/>
    <cellStyle name="Text upozornění 2" xfId="81"/>
    <cellStyle name="Text upozornění 3" xfId="371"/>
    <cellStyle name="Title" xfId="372"/>
    <cellStyle name="Total" xfId="56"/>
    <cellStyle name="Vstup" xfId="57" builtinId="20" customBuiltin="1"/>
    <cellStyle name="Vstup 2" xfId="76"/>
    <cellStyle name="Vstup 3" xfId="373"/>
    <cellStyle name="Výpočet" xfId="58" builtinId="22" customBuiltin="1"/>
    <cellStyle name="Výpočet 2" xfId="78"/>
    <cellStyle name="Výpočet 3" xfId="374"/>
    <cellStyle name="Výstup" xfId="59" builtinId="21" customBuiltin="1"/>
    <cellStyle name="Výstup 2" xfId="77"/>
    <cellStyle name="Výstup 3" xfId="375"/>
    <cellStyle name="Vysvětlující text" xfId="60" builtinId="53" customBuiltin="1"/>
    <cellStyle name="Vysvětlující text 2" xfId="83"/>
    <cellStyle name="Vysvětlující text 3" xfId="376"/>
    <cellStyle name="Warning Text" xfId="377"/>
    <cellStyle name="Zvýraznění 1" xfId="61" builtinId="29" customBuiltin="1"/>
    <cellStyle name="Zvýraznění 1 2" xfId="85"/>
    <cellStyle name="Zvýraznění 1 3" xfId="378"/>
    <cellStyle name="Zvýraznění 2" xfId="62" builtinId="33" customBuiltin="1"/>
    <cellStyle name="Zvýraznění 2 2" xfId="89"/>
    <cellStyle name="Zvýraznění 2 3" xfId="379"/>
    <cellStyle name="Zvýraznění 3" xfId="63" builtinId="37" customBuiltin="1"/>
    <cellStyle name="Zvýraznění 3 2" xfId="93"/>
    <cellStyle name="Zvýraznění 3 3" xfId="380"/>
    <cellStyle name="Zvýraznění 4" xfId="64" builtinId="41" customBuiltin="1"/>
    <cellStyle name="Zvýraznění 4 2" xfId="97"/>
    <cellStyle name="Zvýraznění 4 3" xfId="381"/>
    <cellStyle name="Zvýraznění 5" xfId="65" builtinId="45" customBuiltin="1"/>
    <cellStyle name="Zvýraznění 5 2" xfId="101"/>
    <cellStyle name="Zvýraznění 5 3" xfId="382"/>
    <cellStyle name="Zvýraznění 6" xfId="66" builtinId="49" customBuiltin="1"/>
    <cellStyle name="Zvýraznění 6 2" xfId="105"/>
    <cellStyle name="Zvýraznění 6 3" xfId="38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workbookViewId="0">
      <pane xSplit="1" ySplit="11" topLeftCell="B12" activePane="bottomRight" state="frozen"/>
      <selection pane="topRight" activeCell="B1" sqref="B1"/>
      <selection pane="bottomLeft" activeCell="A7" sqref="A7"/>
      <selection pane="bottomRight" activeCell="A6" sqref="A6"/>
    </sheetView>
  </sheetViews>
  <sheetFormatPr defaultRowHeight="12.75" x14ac:dyDescent="0.2"/>
  <cols>
    <col min="1" max="1" width="32.5703125" style="3" customWidth="1"/>
    <col min="2" max="2" width="14.42578125" style="23" hidden="1" customWidth="1"/>
    <col min="3" max="4" width="14.42578125" style="3" hidden="1" customWidth="1"/>
    <col min="5" max="5" width="15.42578125" style="3" customWidth="1"/>
    <col min="6" max="6" width="15.42578125" style="1" customWidth="1"/>
    <col min="7" max="8" width="15.42578125" style="3" customWidth="1"/>
    <col min="9" max="9" width="7.7109375" style="11" hidden="1" customWidth="1"/>
    <col min="10" max="10" width="15.42578125" style="11" customWidth="1"/>
    <col min="11" max="11" width="7.7109375" style="11" customWidth="1"/>
    <col min="12" max="12" width="4.28515625" style="3" customWidth="1"/>
    <col min="13" max="16384" width="9.140625" style="3"/>
  </cols>
  <sheetData>
    <row r="1" spans="1:12" ht="6" customHeight="1" x14ac:dyDescent="0.2"/>
    <row r="2" spans="1:12" ht="21" customHeight="1" x14ac:dyDescent="0.35">
      <c r="J2" s="122" t="s">
        <v>41</v>
      </c>
    </row>
    <row r="3" spans="1:12" ht="12.75" customHeight="1" x14ac:dyDescent="0.2"/>
    <row r="4" spans="1:12" ht="21" x14ac:dyDescent="0.35">
      <c r="A4" s="121" t="s">
        <v>42</v>
      </c>
    </row>
    <row r="5" spans="1:12" ht="5.25" customHeight="1" x14ac:dyDescent="0.2"/>
    <row r="6" spans="1:12" ht="21.75" customHeight="1" x14ac:dyDescent="0.25">
      <c r="A6" s="86" t="s">
        <v>37</v>
      </c>
      <c r="B6" s="33"/>
      <c r="I6" s="9"/>
      <c r="J6" s="107" t="s">
        <v>9</v>
      </c>
      <c r="K6" s="9"/>
    </row>
    <row r="7" spans="1:12" ht="4.5" customHeight="1" x14ac:dyDescent="0.2">
      <c r="A7" s="1"/>
      <c r="B7" s="10"/>
    </row>
    <row r="8" spans="1:12" ht="4.5" customHeight="1" x14ac:dyDescent="0.2">
      <c r="A8" s="1"/>
      <c r="B8" s="10"/>
    </row>
    <row r="9" spans="1:12" ht="15.75" x14ac:dyDescent="0.25">
      <c r="A9" s="38" t="s">
        <v>17</v>
      </c>
      <c r="B9" s="34"/>
      <c r="C9" s="35"/>
      <c r="D9" s="35"/>
      <c r="E9" s="35"/>
      <c r="F9" s="37"/>
      <c r="G9" s="35"/>
      <c r="H9" s="35"/>
      <c r="I9" s="36"/>
      <c r="J9" s="36"/>
      <c r="K9" s="36"/>
    </row>
    <row r="10" spans="1:12" ht="13.5" thickBot="1" x14ac:dyDescent="0.25">
      <c r="I10" s="9"/>
      <c r="J10" s="39" t="s">
        <v>8</v>
      </c>
      <c r="K10" s="9"/>
    </row>
    <row r="11" spans="1:12" ht="40.5" customHeight="1" thickBot="1" x14ac:dyDescent="0.25">
      <c r="A11" s="105" t="s">
        <v>14</v>
      </c>
      <c r="B11" s="104" t="s">
        <v>6</v>
      </c>
      <c r="C11" s="105" t="s">
        <v>7</v>
      </c>
      <c r="D11" s="105" t="s">
        <v>25</v>
      </c>
      <c r="E11" s="123" t="s">
        <v>28</v>
      </c>
      <c r="F11" s="124" t="s">
        <v>31</v>
      </c>
      <c r="G11" s="124" t="s">
        <v>29</v>
      </c>
      <c r="H11" s="124" t="s">
        <v>32</v>
      </c>
      <c r="I11" s="106" t="s">
        <v>33</v>
      </c>
      <c r="J11" s="125" t="s">
        <v>39</v>
      </c>
      <c r="K11" s="126" t="s">
        <v>38</v>
      </c>
      <c r="L11" s="40"/>
    </row>
    <row r="12" spans="1:12" ht="15.75" customHeight="1" x14ac:dyDescent="0.2">
      <c r="A12" s="28" t="s">
        <v>18</v>
      </c>
      <c r="B12" s="87">
        <f>B14+B15</f>
        <v>37892018.009999998</v>
      </c>
      <c r="C12" s="87">
        <f>C14+C15</f>
        <v>48128610.32</v>
      </c>
      <c r="D12" s="88">
        <f>D14+D15</f>
        <v>25348495.539999999</v>
      </c>
      <c r="E12" s="41">
        <f>E13+E16</f>
        <v>62486217.770000003</v>
      </c>
      <c r="F12" s="41">
        <f>F13+F16</f>
        <v>76370185.510000005</v>
      </c>
      <c r="G12" s="41">
        <f>G13+G16</f>
        <v>79403981</v>
      </c>
      <c r="H12" s="41">
        <f>H13+H16</f>
        <v>65506346</v>
      </c>
      <c r="I12" s="42"/>
      <c r="J12" s="109">
        <f>J13</f>
        <v>67946412</v>
      </c>
      <c r="K12" s="89"/>
      <c r="L12" s="27"/>
    </row>
    <row r="13" spans="1:12" ht="15.75" customHeight="1" x14ac:dyDescent="0.2">
      <c r="A13" s="12" t="s">
        <v>26</v>
      </c>
      <c r="B13" s="87">
        <f>B14</f>
        <v>37892018.009999998</v>
      </c>
      <c r="C13" s="87">
        <f>C14</f>
        <v>48128610.32</v>
      </c>
      <c r="D13" s="88">
        <f>D14+D15</f>
        <v>25348495.539999999</v>
      </c>
      <c r="E13" s="41">
        <f>E14+E15</f>
        <v>62486217.770000003</v>
      </c>
      <c r="F13" s="41">
        <f>F14+F15</f>
        <v>76370185.510000005</v>
      </c>
      <c r="G13" s="41">
        <f>G14</f>
        <v>79403981</v>
      </c>
      <c r="H13" s="90">
        <f t="shared" ref="H13" si="0">H14+H15</f>
        <v>65506346</v>
      </c>
      <c r="I13" s="117">
        <f>ROUND(H13/G13*100,1)</f>
        <v>82.5</v>
      </c>
      <c r="J13" s="110">
        <f>J14+J15</f>
        <v>67946412</v>
      </c>
      <c r="K13" s="117">
        <f t="shared" ref="K13:K76" si="1">ROUND(J13/H13*100,1)</f>
        <v>103.7</v>
      </c>
      <c r="L13" s="27"/>
    </row>
    <row r="14" spans="1:12" ht="15.75" customHeight="1" x14ac:dyDescent="0.2">
      <c r="A14" s="5" t="s">
        <v>19</v>
      </c>
      <c r="B14" s="43">
        <v>37892018.009999998</v>
      </c>
      <c r="C14" s="44">
        <v>48128610.32</v>
      </c>
      <c r="D14" s="45">
        <v>25348495.539999999</v>
      </c>
      <c r="E14" s="45">
        <v>62486217.770000003</v>
      </c>
      <c r="F14" s="45">
        <v>76370185.510000005</v>
      </c>
      <c r="G14" s="45">
        <f>209403981-130000000</f>
        <v>79403981</v>
      </c>
      <c r="H14" s="45">
        <v>65506346</v>
      </c>
      <c r="I14" s="42">
        <f>ROUND(G14/F14*100,1)</f>
        <v>104</v>
      </c>
      <c r="J14" s="111">
        <v>67946412</v>
      </c>
      <c r="K14" s="42">
        <f t="shared" si="1"/>
        <v>103.7</v>
      </c>
      <c r="L14" s="27"/>
    </row>
    <row r="15" spans="1:12" ht="15.75" customHeight="1" x14ac:dyDescent="0.2">
      <c r="A15" s="5" t="s">
        <v>20</v>
      </c>
      <c r="B15" s="46">
        <v>0</v>
      </c>
      <c r="C15" s="44">
        <v>0</v>
      </c>
      <c r="D15" s="45">
        <v>0</v>
      </c>
      <c r="E15" s="45">
        <v>0</v>
      </c>
      <c r="F15" s="45">
        <v>0</v>
      </c>
      <c r="G15" s="45">
        <v>0</v>
      </c>
      <c r="H15" s="47">
        <v>0</v>
      </c>
      <c r="I15" s="42">
        <v>0</v>
      </c>
      <c r="J15" s="111">
        <v>0</v>
      </c>
      <c r="K15" s="42"/>
      <c r="L15" s="27"/>
    </row>
    <row r="16" spans="1:12" ht="15.75" customHeight="1" x14ac:dyDescent="0.2">
      <c r="A16" s="13" t="s">
        <v>27</v>
      </c>
      <c r="B16" s="48">
        <v>0</v>
      </c>
      <c r="C16" s="49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1">
        <v>0</v>
      </c>
      <c r="J16" s="112" t="s">
        <v>40</v>
      </c>
      <c r="K16" s="55"/>
      <c r="L16" s="27"/>
    </row>
    <row r="17" spans="1:12" ht="15.75" customHeight="1" x14ac:dyDescent="0.2">
      <c r="A17" s="91" t="s">
        <v>1</v>
      </c>
      <c r="B17" s="76">
        <v>0</v>
      </c>
      <c r="C17" s="76">
        <v>0</v>
      </c>
      <c r="D17" s="76">
        <v>0</v>
      </c>
      <c r="E17" s="76">
        <v>0</v>
      </c>
      <c r="F17" s="60">
        <f>F18+F19</f>
        <v>9986613</v>
      </c>
      <c r="G17" s="60">
        <f>G18</f>
        <v>25152000</v>
      </c>
      <c r="H17" s="67">
        <f t="shared" ref="H17" si="2">H18+H19</f>
        <v>25336000</v>
      </c>
      <c r="I17" s="118">
        <f>ROUND(H17/G17*100,1)</f>
        <v>100.7</v>
      </c>
      <c r="J17" s="110">
        <f>J18+J19</f>
        <v>27870000</v>
      </c>
      <c r="K17" s="117">
        <f t="shared" si="1"/>
        <v>110</v>
      </c>
      <c r="L17" s="27"/>
    </row>
    <row r="18" spans="1:12" ht="15.75" customHeight="1" x14ac:dyDescent="0.2">
      <c r="A18" s="5" t="s">
        <v>19</v>
      </c>
      <c r="B18" s="46">
        <v>0</v>
      </c>
      <c r="C18" s="46">
        <v>0</v>
      </c>
      <c r="D18" s="46">
        <v>0</v>
      </c>
      <c r="E18" s="46">
        <v>0</v>
      </c>
      <c r="F18" s="45">
        <v>9986613</v>
      </c>
      <c r="G18" s="45">
        <v>25152000</v>
      </c>
      <c r="H18" s="45">
        <v>25336000</v>
      </c>
      <c r="I18" s="42">
        <f>ROUND(H18/G18*100,1)</f>
        <v>100.7</v>
      </c>
      <c r="J18" s="111">
        <v>27870000</v>
      </c>
      <c r="K18" s="42">
        <f t="shared" si="1"/>
        <v>110</v>
      </c>
      <c r="L18" s="27"/>
    </row>
    <row r="19" spans="1:12" ht="15.75" customHeight="1" x14ac:dyDescent="0.2">
      <c r="A19" s="6" t="s">
        <v>20</v>
      </c>
      <c r="B19" s="52">
        <v>0</v>
      </c>
      <c r="C19" s="52">
        <v>0</v>
      </c>
      <c r="D19" s="52">
        <v>0</v>
      </c>
      <c r="E19" s="52">
        <v>0</v>
      </c>
      <c r="F19" s="53">
        <v>0</v>
      </c>
      <c r="G19" s="53">
        <v>0</v>
      </c>
      <c r="H19" s="54">
        <v>0</v>
      </c>
      <c r="I19" s="55">
        <v>0</v>
      </c>
      <c r="J19" s="113">
        <v>0</v>
      </c>
      <c r="K19" s="55"/>
      <c r="L19" s="27"/>
    </row>
    <row r="20" spans="1:12" ht="15.75" customHeight="1" x14ac:dyDescent="0.2">
      <c r="A20" s="29" t="s">
        <v>2</v>
      </c>
      <c r="B20" s="87">
        <f t="shared" ref="B20:H20" si="3">B21+B22</f>
        <v>392783550</v>
      </c>
      <c r="C20" s="60">
        <f t="shared" si="3"/>
        <v>404628797.24000001</v>
      </c>
      <c r="D20" s="60">
        <f t="shared" si="3"/>
        <v>432981090.25</v>
      </c>
      <c r="E20" s="41">
        <f t="shared" si="3"/>
        <v>397053604.36000001</v>
      </c>
      <c r="F20" s="41">
        <f t="shared" si="3"/>
        <v>483263504.32000005</v>
      </c>
      <c r="G20" s="41">
        <f t="shared" si="3"/>
        <v>436040000</v>
      </c>
      <c r="H20" s="90">
        <f t="shared" si="3"/>
        <v>414486150</v>
      </c>
      <c r="I20" s="118">
        <f>ROUND(H20/G20*100,1)</f>
        <v>95.1</v>
      </c>
      <c r="J20" s="110">
        <f>J21+J22</f>
        <v>439363000</v>
      </c>
      <c r="K20" s="117">
        <f t="shared" si="1"/>
        <v>106</v>
      </c>
      <c r="L20" s="27"/>
    </row>
    <row r="21" spans="1:12" ht="15.75" customHeight="1" x14ac:dyDescent="0.2">
      <c r="A21" s="5" t="s">
        <v>19</v>
      </c>
      <c r="B21" s="56">
        <v>77034870</v>
      </c>
      <c r="C21" s="44">
        <v>88866703.5</v>
      </c>
      <c r="D21" s="45">
        <v>89991300.920000002</v>
      </c>
      <c r="E21" s="45">
        <v>99136106.260000005</v>
      </c>
      <c r="F21" s="45">
        <v>97537368.150000006</v>
      </c>
      <c r="G21" s="45">
        <v>102200000</v>
      </c>
      <c r="H21" s="45">
        <v>106123000</v>
      </c>
      <c r="I21" s="42">
        <f>ROUND(H21/G21*100,1)</f>
        <v>103.8</v>
      </c>
      <c r="J21" s="111">
        <v>106123000</v>
      </c>
      <c r="K21" s="42">
        <f t="shared" si="1"/>
        <v>100</v>
      </c>
      <c r="L21" s="27"/>
    </row>
    <row r="22" spans="1:12" ht="15.75" customHeight="1" x14ac:dyDescent="0.2">
      <c r="A22" s="6" t="s">
        <v>20</v>
      </c>
      <c r="B22" s="57">
        <v>315748680</v>
      </c>
      <c r="C22" s="58">
        <v>315762093.74000001</v>
      </c>
      <c r="D22" s="53">
        <v>342989789.32999998</v>
      </c>
      <c r="E22" s="53">
        <v>297917498.10000002</v>
      </c>
      <c r="F22" s="53">
        <v>385726136.17000002</v>
      </c>
      <c r="G22" s="53">
        <v>333840000</v>
      </c>
      <c r="H22" s="53">
        <v>308363150</v>
      </c>
      <c r="I22" s="55">
        <v>0</v>
      </c>
      <c r="J22" s="113">
        <v>333240000</v>
      </c>
      <c r="K22" s="55">
        <f t="shared" si="1"/>
        <v>108.1</v>
      </c>
      <c r="L22" s="27"/>
    </row>
    <row r="23" spans="1:12" ht="15.75" customHeight="1" x14ac:dyDescent="0.2">
      <c r="A23" s="30" t="s">
        <v>3</v>
      </c>
      <c r="B23" s="59">
        <v>0</v>
      </c>
      <c r="C23" s="59">
        <v>0</v>
      </c>
      <c r="D23" s="59">
        <v>0</v>
      </c>
      <c r="E23" s="59">
        <v>0</v>
      </c>
      <c r="F23" s="60">
        <f>F24+F25</f>
        <v>9977391</v>
      </c>
      <c r="G23" s="60">
        <v>60000000</v>
      </c>
      <c r="H23" s="67">
        <f t="shared" ref="H23" si="4">H24+H25</f>
        <v>80000000</v>
      </c>
      <c r="I23" s="118">
        <f>ROUND(H23/G23*100,1)</f>
        <v>133.30000000000001</v>
      </c>
      <c r="J23" s="110">
        <f>J24+J25</f>
        <v>90000000</v>
      </c>
      <c r="K23" s="117">
        <f t="shared" si="1"/>
        <v>112.5</v>
      </c>
      <c r="L23" s="27"/>
    </row>
    <row r="24" spans="1:12" ht="15.75" customHeight="1" x14ac:dyDescent="0.2">
      <c r="A24" s="5" t="s">
        <v>19</v>
      </c>
      <c r="B24" s="56">
        <v>0</v>
      </c>
      <c r="C24" s="56">
        <v>0</v>
      </c>
      <c r="D24" s="56">
        <v>0</v>
      </c>
      <c r="E24" s="56">
        <v>0</v>
      </c>
      <c r="F24" s="45">
        <v>9977391</v>
      </c>
      <c r="G24" s="45">
        <v>60000000</v>
      </c>
      <c r="H24" s="45">
        <v>80000000</v>
      </c>
      <c r="I24" s="42">
        <f>ROUND(H24/G24*100,1)</f>
        <v>133.30000000000001</v>
      </c>
      <c r="J24" s="111">
        <v>90000000</v>
      </c>
      <c r="K24" s="42">
        <f t="shared" si="1"/>
        <v>112.5</v>
      </c>
      <c r="L24" s="27"/>
    </row>
    <row r="25" spans="1:12" ht="15.75" customHeight="1" x14ac:dyDescent="0.2">
      <c r="A25" s="6" t="s">
        <v>20</v>
      </c>
      <c r="B25" s="57">
        <v>0</v>
      </c>
      <c r="C25" s="57">
        <v>0</v>
      </c>
      <c r="D25" s="57">
        <v>0</v>
      </c>
      <c r="E25" s="57">
        <v>0</v>
      </c>
      <c r="F25" s="53">
        <v>0</v>
      </c>
      <c r="G25" s="53">
        <v>0</v>
      </c>
      <c r="H25" s="54">
        <v>0</v>
      </c>
      <c r="I25" s="55">
        <v>0</v>
      </c>
      <c r="J25" s="113">
        <v>0</v>
      </c>
      <c r="K25" s="55"/>
      <c r="L25" s="27"/>
    </row>
    <row r="26" spans="1:12" ht="15.75" customHeight="1" x14ac:dyDescent="0.2">
      <c r="A26" s="29" t="s">
        <v>4</v>
      </c>
      <c r="B26" s="59">
        <f t="shared" ref="B26:H26" si="5">B27+B28</f>
        <v>581310521.45999992</v>
      </c>
      <c r="C26" s="60">
        <f t="shared" si="5"/>
        <v>574367012.24000001</v>
      </c>
      <c r="D26" s="60">
        <f t="shared" si="5"/>
        <v>419573711.33999997</v>
      </c>
      <c r="E26" s="41">
        <f t="shared" si="5"/>
        <v>364055446.66999996</v>
      </c>
      <c r="F26" s="41">
        <f t="shared" si="5"/>
        <v>640874187</v>
      </c>
      <c r="G26" s="41">
        <f t="shared" si="5"/>
        <v>608321000</v>
      </c>
      <c r="H26" s="41">
        <f t="shared" si="5"/>
        <v>798822402</v>
      </c>
      <c r="I26" s="118">
        <f>ROUND(H26/G26*100,1)</f>
        <v>131.30000000000001</v>
      </c>
      <c r="J26" s="110">
        <f>J27+J28</f>
        <v>846047000</v>
      </c>
      <c r="K26" s="117">
        <f t="shared" si="1"/>
        <v>105.9</v>
      </c>
      <c r="L26" s="27"/>
    </row>
    <row r="27" spans="1:12" ht="15.75" customHeight="1" x14ac:dyDescent="0.2">
      <c r="A27" s="5" t="s">
        <v>19</v>
      </c>
      <c r="B27" s="56">
        <v>43379297.18</v>
      </c>
      <c r="C27" s="44">
        <v>48489243.700000003</v>
      </c>
      <c r="D27" s="45">
        <v>47110182.259999998</v>
      </c>
      <c r="E27" s="45">
        <v>54002996.530000001</v>
      </c>
      <c r="F27" s="45">
        <v>48978692.950000003</v>
      </c>
      <c r="G27" s="45">
        <v>69156000</v>
      </c>
      <c r="H27" s="45">
        <v>146047000</v>
      </c>
      <c r="I27" s="42">
        <f>ROUND(H27/G27*100,1)</f>
        <v>211.2</v>
      </c>
      <c r="J27" s="111">
        <v>148828000</v>
      </c>
      <c r="K27" s="42">
        <f t="shared" si="1"/>
        <v>101.9</v>
      </c>
      <c r="L27" s="27"/>
    </row>
    <row r="28" spans="1:12" ht="15.75" customHeight="1" x14ac:dyDescent="0.2">
      <c r="A28" s="6" t="s">
        <v>20</v>
      </c>
      <c r="B28" s="57">
        <v>537931224.27999997</v>
      </c>
      <c r="C28" s="58">
        <v>525877768.54000002</v>
      </c>
      <c r="D28" s="53">
        <v>372463529.07999998</v>
      </c>
      <c r="E28" s="53">
        <v>310052450.13999999</v>
      </c>
      <c r="F28" s="53">
        <v>591895494.04999995</v>
      </c>
      <c r="G28" s="53">
        <f>694165000-155000000</f>
        <v>539165000</v>
      </c>
      <c r="H28" s="54">
        <v>652775402</v>
      </c>
      <c r="I28" s="55">
        <v>0</v>
      </c>
      <c r="J28" s="113">
        <v>697219000</v>
      </c>
      <c r="K28" s="55">
        <f t="shared" si="1"/>
        <v>106.8</v>
      </c>
      <c r="L28" s="27"/>
    </row>
    <row r="29" spans="1:12" ht="15.75" customHeight="1" x14ac:dyDescent="0.2">
      <c r="A29" s="31" t="s">
        <v>5</v>
      </c>
      <c r="B29" s="59">
        <f>B30+B31</f>
        <v>233996</v>
      </c>
      <c r="C29" s="60">
        <v>0</v>
      </c>
      <c r="D29" s="60">
        <v>0</v>
      </c>
      <c r="E29" s="66">
        <v>0</v>
      </c>
      <c r="F29" s="66">
        <f>F30+F31</f>
        <v>153231534</v>
      </c>
      <c r="G29" s="66">
        <v>248379554</v>
      </c>
      <c r="H29" s="93">
        <f t="shared" ref="H29" si="6">H30+H31</f>
        <v>257600199</v>
      </c>
      <c r="I29" s="118">
        <f>ROUND(H29/G29*100,1)</f>
        <v>103.7</v>
      </c>
      <c r="J29" s="110">
        <f>J30+J31</f>
        <v>268619750</v>
      </c>
      <c r="K29" s="117">
        <f t="shared" si="1"/>
        <v>104.3</v>
      </c>
      <c r="L29" s="27"/>
    </row>
    <row r="30" spans="1:12" ht="15.75" customHeight="1" x14ac:dyDescent="0.2">
      <c r="A30" s="5" t="s">
        <v>19</v>
      </c>
      <c r="B30" s="56">
        <v>0</v>
      </c>
      <c r="C30" s="45">
        <v>0</v>
      </c>
      <c r="D30" s="45">
        <v>0</v>
      </c>
      <c r="E30" s="45">
        <v>0</v>
      </c>
      <c r="F30" s="45">
        <v>153231534</v>
      </c>
      <c r="G30" s="45">
        <v>248379554</v>
      </c>
      <c r="H30" s="45">
        <v>257600199</v>
      </c>
      <c r="I30" s="42">
        <f>ROUND(H30/G30*100,1)</f>
        <v>103.7</v>
      </c>
      <c r="J30" s="111">
        <v>268619750</v>
      </c>
      <c r="K30" s="42">
        <f t="shared" si="1"/>
        <v>104.3</v>
      </c>
      <c r="L30" s="27"/>
    </row>
    <row r="31" spans="1:12" ht="15.75" customHeight="1" x14ac:dyDescent="0.2">
      <c r="A31" s="6" t="s">
        <v>20</v>
      </c>
      <c r="B31" s="57">
        <v>233996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4">
        <v>0</v>
      </c>
      <c r="I31" s="55">
        <v>0</v>
      </c>
      <c r="J31" s="113">
        <v>0</v>
      </c>
      <c r="K31" s="55"/>
      <c r="L31" s="27"/>
    </row>
    <row r="32" spans="1:12" ht="15.75" customHeight="1" x14ac:dyDescent="0.2">
      <c r="A32" s="29" t="s">
        <v>21</v>
      </c>
      <c r="B32" s="59">
        <f t="shared" ref="B32:H32" si="7">B33+B34</f>
        <v>3231735069.5</v>
      </c>
      <c r="C32" s="60">
        <f t="shared" si="7"/>
        <v>3425016820.1399999</v>
      </c>
      <c r="D32" s="60">
        <f t="shared" si="7"/>
        <v>3642304285.4899998</v>
      </c>
      <c r="E32" s="41">
        <f t="shared" si="7"/>
        <v>3927443927.96</v>
      </c>
      <c r="F32" s="41">
        <f t="shared" si="7"/>
        <v>4107793016.3400002</v>
      </c>
      <c r="G32" s="41">
        <f t="shared" si="7"/>
        <v>4333066000</v>
      </c>
      <c r="H32" s="41">
        <f t="shared" si="7"/>
        <v>4390784794</v>
      </c>
      <c r="I32" s="118">
        <f>ROUND(H32/G32*100,1)</f>
        <v>101.3</v>
      </c>
      <c r="J32" s="110">
        <f>J33+J34</f>
        <v>4360546000</v>
      </c>
      <c r="K32" s="117">
        <f t="shared" si="1"/>
        <v>99.3</v>
      </c>
      <c r="L32" s="27"/>
    </row>
    <row r="33" spans="1:12" ht="15.75" customHeight="1" x14ac:dyDescent="0.2">
      <c r="A33" s="5" t="s">
        <v>19</v>
      </c>
      <c r="B33" s="56">
        <v>94423482.640000001</v>
      </c>
      <c r="C33" s="44">
        <v>86782437.620000005</v>
      </c>
      <c r="D33" s="45">
        <v>80615409</v>
      </c>
      <c r="E33" s="45">
        <v>85581739.099999994</v>
      </c>
      <c r="F33" s="45">
        <v>85014654.519999996</v>
      </c>
      <c r="G33" s="45">
        <v>109783000</v>
      </c>
      <c r="H33" s="45">
        <v>109783000</v>
      </c>
      <c r="I33" s="42">
        <f>ROUND(H33/G33*100,1)</f>
        <v>100</v>
      </c>
      <c r="J33" s="111">
        <v>109783000</v>
      </c>
      <c r="K33" s="42">
        <f t="shared" si="1"/>
        <v>100</v>
      </c>
      <c r="L33" s="27"/>
    </row>
    <row r="34" spans="1:12" ht="15.75" customHeight="1" x14ac:dyDescent="0.2">
      <c r="A34" s="6" t="s">
        <v>20</v>
      </c>
      <c r="B34" s="57">
        <v>3137311586.8600001</v>
      </c>
      <c r="C34" s="58">
        <v>3338234382.52</v>
      </c>
      <c r="D34" s="53">
        <v>3561688876.4899998</v>
      </c>
      <c r="E34" s="53">
        <v>3841862188.8600001</v>
      </c>
      <c r="F34" s="53">
        <v>4022778361.8200002</v>
      </c>
      <c r="G34" s="53">
        <v>4223283000</v>
      </c>
      <c r="H34" s="54">
        <v>4281001794</v>
      </c>
      <c r="I34" s="42">
        <v>0</v>
      </c>
      <c r="J34" s="113">
        <v>4250763000</v>
      </c>
      <c r="K34" s="55">
        <f t="shared" si="1"/>
        <v>99.3</v>
      </c>
      <c r="L34" s="27"/>
    </row>
    <row r="35" spans="1:12" s="1" customFormat="1" ht="15.75" customHeight="1" x14ac:dyDescent="0.2">
      <c r="A35" s="31" t="s">
        <v>10</v>
      </c>
      <c r="B35" s="59">
        <f t="shared" ref="B35:H35" si="8">B36+B39</f>
        <v>4626126810.0799999</v>
      </c>
      <c r="C35" s="60">
        <f t="shared" si="8"/>
        <v>5012924905.6499996</v>
      </c>
      <c r="D35" s="60">
        <f t="shared" si="8"/>
        <v>5291804921.54</v>
      </c>
      <c r="E35" s="41">
        <f t="shared" si="8"/>
        <v>640374977</v>
      </c>
      <c r="F35" s="41">
        <f t="shared" si="8"/>
        <v>1927225967.78</v>
      </c>
      <c r="G35" s="41">
        <f t="shared" si="8"/>
        <v>2993928152</v>
      </c>
      <c r="H35" s="41">
        <f t="shared" si="8"/>
        <v>2924604421</v>
      </c>
      <c r="I35" s="92">
        <f t="shared" ref="I35:I41" si="9">ROUND(H35/G35*100,1)</f>
        <v>97.7</v>
      </c>
      <c r="J35" s="110">
        <f>J36</f>
        <v>2779037000</v>
      </c>
      <c r="K35" s="42"/>
      <c r="L35" s="27"/>
    </row>
    <row r="36" spans="1:12" s="1" customFormat="1" ht="15.75" customHeight="1" x14ac:dyDescent="0.2">
      <c r="A36" s="12" t="s">
        <v>26</v>
      </c>
      <c r="B36" s="59">
        <f t="shared" ref="B36:H36" si="10">B37+B38</f>
        <v>2550250279.0799999</v>
      </c>
      <c r="C36" s="60">
        <f t="shared" si="10"/>
        <v>1600624065.6500001</v>
      </c>
      <c r="D36" s="60">
        <f t="shared" si="10"/>
        <v>846268866.78999996</v>
      </c>
      <c r="E36" s="41">
        <f t="shared" si="10"/>
        <v>530619599</v>
      </c>
      <c r="F36" s="41">
        <f t="shared" si="10"/>
        <v>1094287924</v>
      </c>
      <c r="G36" s="41">
        <f t="shared" si="10"/>
        <v>1684044152</v>
      </c>
      <c r="H36" s="41">
        <f t="shared" si="10"/>
        <v>2049604421</v>
      </c>
      <c r="I36" s="117">
        <f t="shared" si="9"/>
        <v>121.7</v>
      </c>
      <c r="J36" s="110">
        <f>J37+J38</f>
        <v>2779037000</v>
      </c>
      <c r="K36" s="117">
        <f t="shared" si="1"/>
        <v>135.6</v>
      </c>
      <c r="L36" s="27"/>
    </row>
    <row r="37" spans="1:12" s="1" customFormat="1" ht="15.75" customHeight="1" x14ac:dyDescent="0.2">
      <c r="A37" s="5" t="s">
        <v>19</v>
      </c>
      <c r="B37" s="56">
        <v>514051258.60000002</v>
      </c>
      <c r="C37" s="44">
        <v>554952216.64999998</v>
      </c>
      <c r="D37" s="45">
        <v>486690817.25</v>
      </c>
      <c r="E37" s="45">
        <v>226348416</v>
      </c>
      <c r="F37" s="45">
        <v>252252172.5</v>
      </c>
      <c r="G37" s="45">
        <v>601000000</v>
      </c>
      <c r="H37" s="47">
        <v>442512710</v>
      </c>
      <c r="I37" s="42">
        <f t="shared" si="9"/>
        <v>73.599999999999994</v>
      </c>
      <c r="J37" s="111">
        <v>556787000</v>
      </c>
      <c r="K37" s="42">
        <f t="shared" si="1"/>
        <v>125.8</v>
      </c>
      <c r="L37" s="27"/>
    </row>
    <row r="38" spans="1:12" s="1" customFormat="1" ht="15.75" customHeight="1" x14ac:dyDescent="0.2">
      <c r="A38" s="5" t="s">
        <v>20</v>
      </c>
      <c r="B38" s="56">
        <v>2036199020.48</v>
      </c>
      <c r="C38" s="44">
        <v>1045671849</v>
      </c>
      <c r="D38" s="45">
        <v>359578049.54000002</v>
      </c>
      <c r="E38" s="45">
        <v>304271183</v>
      </c>
      <c r="F38" s="45">
        <v>842035751.5</v>
      </c>
      <c r="G38" s="45">
        <f>1593044152-510000000</f>
        <v>1083044152</v>
      </c>
      <c r="H38" s="47">
        <v>1607091711</v>
      </c>
      <c r="I38" s="42">
        <f t="shared" si="9"/>
        <v>148.4</v>
      </c>
      <c r="J38" s="111">
        <v>2222250000</v>
      </c>
      <c r="K38" s="42">
        <f t="shared" si="1"/>
        <v>138.30000000000001</v>
      </c>
      <c r="L38" s="27"/>
    </row>
    <row r="39" spans="1:12" s="1" customFormat="1" ht="15.75" customHeight="1" x14ac:dyDescent="0.2">
      <c r="A39" s="13" t="s">
        <v>27</v>
      </c>
      <c r="B39" s="61">
        <v>2075876531</v>
      </c>
      <c r="C39" s="49">
        <v>3412300840</v>
      </c>
      <c r="D39" s="50">
        <v>4445536054.75</v>
      </c>
      <c r="E39" s="50">
        <v>109755378</v>
      </c>
      <c r="F39" s="50">
        <v>832938043.77999997</v>
      </c>
      <c r="G39" s="50">
        <v>1309884000</v>
      </c>
      <c r="H39" s="50">
        <v>875000000</v>
      </c>
      <c r="I39" s="42">
        <f t="shared" si="9"/>
        <v>66.8</v>
      </c>
      <c r="J39" s="114" t="s">
        <v>40</v>
      </c>
      <c r="K39" s="55"/>
      <c r="L39" s="27"/>
    </row>
    <row r="40" spans="1:12" s="1" customFormat="1" ht="15.75" customHeight="1" x14ac:dyDescent="0.2">
      <c r="A40" s="32" t="s">
        <v>11</v>
      </c>
      <c r="B40" s="59">
        <v>0</v>
      </c>
      <c r="C40" s="59">
        <v>0</v>
      </c>
      <c r="D40" s="59">
        <v>0</v>
      </c>
      <c r="E40" s="59">
        <v>0</v>
      </c>
      <c r="F40" s="60">
        <f>F41+F42</f>
        <v>15332946</v>
      </c>
      <c r="G40" s="60">
        <v>50000000</v>
      </c>
      <c r="H40" s="67">
        <f t="shared" ref="H40" si="11">H41+H42</f>
        <v>50000000</v>
      </c>
      <c r="I40" s="118">
        <f t="shared" si="9"/>
        <v>100</v>
      </c>
      <c r="J40" s="110">
        <f>J41+J42</f>
        <v>55000000</v>
      </c>
      <c r="K40" s="117">
        <f t="shared" si="1"/>
        <v>110</v>
      </c>
      <c r="L40" s="27"/>
    </row>
    <row r="41" spans="1:12" s="1" customFormat="1" ht="15.75" customHeight="1" x14ac:dyDescent="0.2">
      <c r="A41" s="5" t="s">
        <v>19</v>
      </c>
      <c r="B41" s="56">
        <v>0</v>
      </c>
      <c r="C41" s="56">
        <v>0</v>
      </c>
      <c r="D41" s="56">
        <v>0</v>
      </c>
      <c r="E41" s="56">
        <v>0</v>
      </c>
      <c r="F41" s="45">
        <v>15332946</v>
      </c>
      <c r="G41" s="45">
        <v>50000000</v>
      </c>
      <c r="H41" s="45">
        <v>50000000</v>
      </c>
      <c r="I41" s="42">
        <f t="shared" si="9"/>
        <v>100</v>
      </c>
      <c r="J41" s="111">
        <v>55000000</v>
      </c>
      <c r="K41" s="42">
        <f t="shared" si="1"/>
        <v>110</v>
      </c>
      <c r="L41" s="27"/>
    </row>
    <row r="42" spans="1:12" s="1" customFormat="1" ht="15.75" customHeight="1" x14ac:dyDescent="0.2">
      <c r="A42" s="6" t="s">
        <v>20</v>
      </c>
      <c r="B42" s="57">
        <v>0</v>
      </c>
      <c r="C42" s="57">
        <v>0</v>
      </c>
      <c r="D42" s="57">
        <v>0</v>
      </c>
      <c r="E42" s="57">
        <v>0</v>
      </c>
      <c r="F42" s="53">
        <v>0</v>
      </c>
      <c r="G42" s="53">
        <v>0</v>
      </c>
      <c r="H42" s="54">
        <v>0</v>
      </c>
      <c r="I42" s="55">
        <v>0</v>
      </c>
      <c r="J42" s="113">
        <v>0</v>
      </c>
      <c r="K42" s="55"/>
      <c r="L42" s="27"/>
    </row>
    <row r="43" spans="1:12" s="1" customFormat="1" ht="15.75" customHeight="1" x14ac:dyDescent="0.2">
      <c r="A43" s="29" t="s">
        <v>15</v>
      </c>
      <c r="B43" s="59">
        <f t="shared" ref="B43:H43" si="12">B44+B45</f>
        <v>763570137.99000001</v>
      </c>
      <c r="C43" s="60">
        <f t="shared" si="12"/>
        <v>769736789</v>
      </c>
      <c r="D43" s="60">
        <f t="shared" si="12"/>
        <v>815597280</v>
      </c>
      <c r="E43" s="41">
        <f t="shared" si="12"/>
        <v>858044769.29999995</v>
      </c>
      <c r="F43" s="41">
        <f t="shared" si="12"/>
        <v>875396428.31999993</v>
      </c>
      <c r="G43" s="41">
        <f t="shared" si="12"/>
        <v>884726000</v>
      </c>
      <c r="H43" s="41">
        <f t="shared" si="12"/>
        <v>982682952</v>
      </c>
      <c r="I43" s="118">
        <f>ROUND(H43/G43*100,1)</f>
        <v>111.1</v>
      </c>
      <c r="J43" s="110">
        <f>J44+J45</f>
        <v>1010789000</v>
      </c>
      <c r="K43" s="117">
        <f t="shared" si="1"/>
        <v>102.9</v>
      </c>
      <c r="L43" s="27"/>
    </row>
    <row r="44" spans="1:12" s="1" customFormat="1" ht="15.75" customHeight="1" x14ac:dyDescent="0.2">
      <c r="A44" s="5" t="s">
        <v>19</v>
      </c>
      <c r="B44" s="56">
        <v>374921137.99000001</v>
      </c>
      <c r="C44" s="44">
        <v>391184789</v>
      </c>
      <c r="D44" s="45">
        <v>391680280</v>
      </c>
      <c r="E44" s="45">
        <v>394047631.30000001</v>
      </c>
      <c r="F44" s="45">
        <v>449918321.31999999</v>
      </c>
      <c r="G44" s="45">
        <v>458626000</v>
      </c>
      <c r="H44" s="45">
        <v>496451000</v>
      </c>
      <c r="I44" s="42">
        <f>ROUND(H44/G44*100,1)</f>
        <v>108.2</v>
      </c>
      <c r="J44" s="111">
        <v>520789000</v>
      </c>
      <c r="K44" s="42">
        <f t="shared" si="1"/>
        <v>104.9</v>
      </c>
      <c r="L44" s="27"/>
    </row>
    <row r="45" spans="1:12" s="1" customFormat="1" ht="15.75" customHeight="1" x14ac:dyDescent="0.2">
      <c r="A45" s="6" t="s">
        <v>20</v>
      </c>
      <c r="B45" s="57">
        <v>388649000</v>
      </c>
      <c r="C45" s="58">
        <v>378552000</v>
      </c>
      <c r="D45" s="53">
        <v>423917000</v>
      </c>
      <c r="E45" s="53">
        <v>463997138</v>
      </c>
      <c r="F45" s="53">
        <v>425478107</v>
      </c>
      <c r="G45" s="53">
        <v>426100000</v>
      </c>
      <c r="H45" s="53">
        <v>486231952</v>
      </c>
      <c r="I45" s="42">
        <v>0</v>
      </c>
      <c r="J45" s="113">
        <v>490000000</v>
      </c>
      <c r="K45" s="55">
        <f t="shared" si="1"/>
        <v>100.8</v>
      </c>
      <c r="L45" s="27"/>
    </row>
    <row r="46" spans="1:12" s="1" customFormat="1" ht="15.75" customHeight="1" x14ac:dyDescent="0.2">
      <c r="A46" s="31" t="s">
        <v>24</v>
      </c>
      <c r="B46" s="59">
        <f>B47+B50</f>
        <v>21403715805.760002</v>
      </c>
      <c r="C46" s="60">
        <f>C50+C47</f>
        <v>21296175725.720001</v>
      </c>
      <c r="D46" s="60">
        <f>D47+D50</f>
        <v>21686788124.91</v>
      </c>
      <c r="E46" s="41">
        <f>E47+E50</f>
        <v>15296759600.129999</v>
      </c>
      <c r="F46" s="41">
        <f>F47+F50</f>
        <v>16690662806.629999</v>
      </c>
      <c r="G46" s="41">
        <f t="shared" ref="G46:H46" si="13">G47+G50</f>
        <v>18751885565</v>
      </c>
      <c r="H46" s="41">
        <f t="shared" si="13"/>
        <v>19734339959</v>
      </c>
      <c r="I46" s="92">
        <f t="shared" ref="I46:I52" si="14">ROUND(H46/G46*100,1)</f>
        <v>105.2</v>
      </c>
      <c r="J46" s="110">
        <f>J47</f>
        <v>14446977081</v>
      </c>
      <c r="K46" s="42"/>
      <c r="L46" s="27"/>
    </row>
    <row r="47" spans="1:12" s="1" customFormat="1" ht="15.75" customHeight="1" x14ac:dyDescent="0.2">
      <c r="A47" s="12" t="s">
        <v>26</v>
      </c>
      <c r="B47" s="59">
        <f t="shared" ref="B47:H47" si="15">B48+B49</f>
        <v>10382873126.26</v>
      </c>
      <c r="C47" s="60">
        <f t="shared" si="15"/>
        <v>11384728432.68</v>
      </c>
      <c r="D47" s="60">
        <f t="shared" si="15"/>
        <v>12007760720.49</v>
      </c>
      <c r="E47" s="41">
        <f t="shared" si="15"/>
        <v>12667559652.049999</v>
      </c>
      <c r="F47" s="41">
        <f t="shared" si="15"/>
        <v>12998609232.549999</v>
      </c>
      <c r="G47" s="41">
        <f t="shared" si="15"/>
        <v>14345112585</v>
      </c>
      <c r="H47" s="41">
        <f t="shared" si="15"/>
        <v>14613874459</v>
      </c>
      <c r="I47" s="117">
        <f t="shared" si="14"/>
        <v>101.9</v>
      </c>
      <c r="J47" s="110">
        <f>J48+J49</f>
        <v>14446977081</v>
      </c>
      <c r="K47" s="117">
        <f t="shared" si="1"/>
        <v>98.9</v>
      </c>
      <c r="L47" s="27"/>
    </row>
    <row r="48" spans="1:12" s="1" customFormat="1" ht="15.75" customHeight="1" x14ac:dyDescent="0.2">
      <c r="A48" s="5" t="s">
        <v>19</v>
      </c>
      <c r="B48" s="62">
        <v>7664749481.9899998</v>
      </c>
      <c r="C48" s="44">
        <v>7937364209.96</v>
      </c>
      <c r="D48" s="45">
        <v>8085446601.6300001</v>
      </c>
      <c r="E48" s="45">
        <v>7243012504.3699999</v>
      </c>
      <c r="F48" s="45">
        <v>7559380336.1599998</v>
      </c>
      <c r="G48" s="45">
        <v>8896591355</v>
      </c>
      <c r="H48" s="47">
        <v>9372444229</v>
      </c>
      <c r="I48" s="42">
        <f t="shared" si="14"/>
        <v>105.3</v>
      </c>
      <c r="J48" s="111">
        <v>9581467851</v>
      </c>
      <c r="K48" s="42">
        <f t="shared" si="1"/>
        <v>102.2</v>
      </c>
      <c r="L48" s="27"/>
    </row>
    <row r="49" spans="1:12" s="1" customFormat="1" ht="15.75" customHeight="1" x14ac:dyDescent="0.2">
      <c r="A49" s="5" t="s">
        <v>20</v>
      </c>
      <c r="B49" s="62">
        <v>2718123644.27</v>
      </c>
      <c r="C49" s="44">
        <v>3447364222.7199998</v>
      </c>
      <c r="D49" s="45">
        <v>3922314118.8600001</v>
      </c>
      <c r="E49" s="45">
        <v>5424547147.6800003</v>
      </c>
      <c r="F49" s="45">
        <v>5439228896.3900003</v>
      </c>
      <c r="G49" s="45">
        <v>5448521230</v>
      </c>
      <c r="H49" s="47">
        <v>5241430230</v>
      </c>
      <c r="I49" s="42">
        <f t="shared" si="14"/>
        <v>96.2</v>
      </c>
      <c r="J49" s="111">
        <v>4865509230</v>
      </c>
      <c r="K49" s="42">
        <f t="shared" si="1"/>
        <v>92.8</v>
      </c>
      <c r="L49" s="27"/>
    </row>
    <row r="50" spans="1:12" s="1" customFormat="1" ht="15.75" customHeight="1" x14ac:dyDescent="0.2">
      <c r="A50" s="13" t="s">
        <v>27</v>
      </c>
      <c r="B50" s="63">
        <v>11020842679.5</v>
      </c>
      <c r="C50" s="64">
        <v>9911447293.0400009</v>
      </c>
      <c r="D50" s="60">
        <v>9679027404.4200001</v>
      </c>
      <c r="E50" s="60">
        <v>2629199948.0799999</v>
      </c>
      <c r="F50" s="60">
        <v>3692053574.0799999</v>
      </c>
      <c r="G50" s="60">
        <v>4406772980</v>
      </c>
      <c r="H50" s="50">
        <v>5120465500</v>
      </c>
      <c r="I50" s="55">
        <f t="shared" si="14"/>
        <v>116.2</v>
      </c>
      <c r="J50" s="114" t="s">
        <v>40</v>
      </c>
      <c r="K50" s="55"/>
      <c r="L50" s="27"/>
    </row>
    <row r="51" spans="1:12" s="1" customFormat="1" ht="15.75" customHeight="1" x14ac:dyDescent="0.2">
      <c r="A51" s="29" t="s">
        <v>12</v>
      </c>
      <c r="B51" s="94">
        <f>B52+B53</f>
        <v>471429410</v>
      </c>
      <c r="C51" s="72">
        <f>C52+C53</f>
        <v>477986876</v>
      </c>
      <c r="D51" s="72">
        <f>D52+D53</f>
        <v>469407688</v>
      </c>
      <c r="E51" s="95">
        <f>E52+E53</f>
        <v>375571758</v>
      </c>
      <c r="F51" s="95">
        <f>F52+F53</f>
        <v>388182239</v>
      </c>
      <c r="G51" s="96">
        <f t="shared" ref="G51:H51" si="16">G52+G53</f>
        <v>521382000</v>
      </c>
      <c r="H51" s="96">
        <f t="shared" si="16"/>
        <v>487296138</v>
      </c>
      <c r="I51" s="118">
        <f t="shared" si="14"/>
        <v>93.5</v>
      </c>
      <c r="J51" s="110">
        <f>J52+J53</f>
        <v>579854000</v>
      </c>
      <c r="K51" s="117">
        <f t="shared" si="1"/>
        <v>119</v>
      </c>
      <c r="L51" s="27"/>
    </row>
    <row r="52" spans="1:12" s="1" customFormat="1" ht="15.75" customHeight="1" x14ac:dyDescent="0.2">
      <c r="A52" s="5" t="s">
        <v>19</v>
      </c>
      <c r="B52" s="56">
        <v>73850410</v>
      </c>
      <c r="C52" s="44">
        <v>74184691</v>
      </c>
      <c r="D52" s="45">
        <v>94763688</v>
      </c>
      <c r="E52" s="45">
        <v>100402758</v>
      </c>
      <c r="F52" s="45">
        <v>107055239</v>
      </c>
      <c r="G52" s="45">
        <v>96382000</v>
      </c>
      <c r="H52" s="45">
        <v>99696138</v>
      </c>
      <c r="I52" s="42">
        <f t="shared" si="14"/>
        <v>103.4</v>
      </c>
      <c r="J52" s="111">
        <v>94854000</v>
      </c>
      <c r="K52" s="42">
        <f t="shared" si="1"/>
        <v>95.1</v>
      </c>
      <c r="L52" s="27"/>
    </row>
    <row r="53" spans="1:12" s="1" customFormat="1" ht="15.75" customHeight="1" x14ac:dyDescent="0.2">
      <c r="A53" s="5" t="s">
        <v>20</v>
      </c>
      <c r="B53" s="56">
        <v>397579000</v>
      </c>
      <c r="C53" s="44">
        <v>403802185</v>
      </c>
      <c r="D53" s="45">
        <v>374644000</v>
      </c>
      <c r="E53" s="45">
        <v>275169000</v>
      </c>
      <c r="F53" s="45">
        <v>281127000</v>
      </c>
      <c r="G53" s="45">
        <v>425000000</v>
      </c>
      <c r="H53" s="54">
        <v>387600000</v>
      </c>
      <c r="I53" s="55">
        <v>0</v>
      </c>
      <c r="J53" s="113">
        <v>485000000</v>
      </c>
      <c r="K53" s="55">
        <f t="shared" si="1"/>
        <v>125.1</v>
      </c>
      <c r="L53" s="27"/>
    </row>
    <row r="54" spans="1:12" s="1" customFormat="1" ht="15.75" customHeight="1" x14ac:dyDescent="0.2">
      <c r="A54" s="97" t="s">
        <v>13</v>
      </c>
      <c r="B54" s="94">
        <f t="shared" ref="B54:H54" si="17">B55+B56</f>
        <v>1227497655.73</v>
      </c>
      <c r="C54" s="72">
        <f t="shared" si="17"/>
        <v>1229185488.45</v>
      </c>
      <c r="D54" s="72">
        <f t="shared" si="17"/>
        <v>1333473352.6199999</v>
      </c>
      <c r="E54" s="95">
        <f t="shared" si="17"/>
        <v>1190098791.9200001</v>
      </c>
      <c r="F54" s="95">
        <f t="shared" si="17"/>
        <v>1588405900.8299999</v>
      </c>
      <c r="G54" s="95">
        <f t="shared" si="17"/>
        <v>1557640512</v>
      </c>
      <c r="H54" s="95">
        <f t="shared" si="17"/>
        <v>1552100648</v>
      </c>
      <c r="I54" s="118">
        <f>ROUND(H54/G54*100,1)</f>
        <v>99.6</v>
      </c>
      <c r="J54" s="110">
        <f>J55+J56</f>
        <v>1710156512</v>
      </c>
      <c r="K54" s="117">
        <f t="shared" si="1"/>
        <v>110.2</v>
      </c>
      <c r="L54" s="27"/>
    </row>
    <row r="55" spans="1:12" s="1" customFormat="1" ht="15.75" customHeight="1" x14ac:dyDescent="0.2">
      <c r="A55" s="5" t="s">
        <v>19</v>
      </c>
      <c r="B55" s="56">
        <v>400645454</v>
      </c>
      <c r="C55" s="44">
        <v>424362488.44999999</v>
      </c>
      <c r="D55" s="45">
        <v>428882632.62</v>
      </c>
      <c r="E55" s="45">
        <v>490352736.17000002</v>
      </c>
      <c r="F55" s="45">
        <v>611765353.65999997</v>
      </c>
      <c r="G55" s="45">
        <v>646197447</v>
      </c>
      <c r="H55" s="47">
        <v>502100648</v>
      </c>
      <c r="I55" s="42">
        <f>ROUND(H55/G55*100,1)</f>
        <v>77.7</v>
      </c>
      <c r="J55" s="111">
        <v>660156512</v>
      </c>
      <c r="K55" s="42">
        <f t="shared" si="1"/>
        <v>131.5</v>
      </c>
      <c r="L55" s="27"/>
    </row>
    <row r="56" spans="1:12" s="1" customFormat="1" ht="15.75" customHeight="1" x14ac:dyDescent="0.2">
      <c r="A56" s="5" t="s">
        <v>20</v>
      </c>
      <c r="B56" s="56">
        <v>826852201.73000002</v>
      </c>
      <c r="C56" s="44">
        <v>804823000</v>
      </c>
      <c r="D56" s="45">
        <v>904590720</v>
      </c>
      <c r="E56" s="45">
        <v>699746055.75</v>
      </c>
      <c r="F56" s="45">
        <v>976640547.16999996</v>
      </c>
      <c r="G56" s="45">
        <v>911443065</v>
      </c>
      <c r="H56" s="54">
        <v>1050000000</v>
      </c>
      <c r="I56" s="55">
        <v>0</v>
      </c>
      <c r="J56" s="113">
        <v>1050000000</v>
      </c>
      <c r="K56" s="55">
        <f t="shared" si="1"/>
        <v>100</v>
      </c>
      <c r="L56" s="27"/>
    </row>
    <row r="57" spans="1:12" s="1" customFormat="1" ht="15.75" customHeight="1" x14ac:dyDescent="0.2">
      <c r="A57" s="97" t="s">
        <v>16</v>
      </c>
      <c r="B57" s="94">
        <f>B58+B59</f>
        <v>6786843.9399999995</v>
      </c>
      <c r="C57" s="72">
        <f>C58+C59</f>
        <v>8630759.6600000001</v>
      </c>
      <c r="D57" s="72">
        <f>D58+D59</f>
        <v>7735827.5299999993</v>
      </c>
      <c r="E57" s="72">
        <f>E58+E59</f>
        <v>7890469.7000000002</v>
      </c>
      <c r="F57" s="72">
        <f>F58+F59</f>
        <v>7050372.7400000002</v>
      </c>
      <c r="G57" s="72">
        <v>0</v>
      </c>
      <c r="H57" s="98">
        <v>0</v>
      </c>
      <c r="I57" s="118">
        <v>0</v>
      </c>
      <c r="J57" s="110">
        <f>J58+J59</f>
        <v>0</v>
      </c>
      <c r="K57" s="42"/>
      <c r="L57" s="27"/>
    </row>
    <row r="58" spans="1:12" s="1" customFormat="1" ht="15.75" customHeight="1" x14ac:dyDescent="0.2">
      <c r="A58" s="5" t="s">
        <v>19</v>
      </c>
      <c r="B58" s="56">
        <v>4640457.16</v>
      </c>
      <c r="C58" s="44">
        <v>6661409.7000000002</v>
      </c>
      <c r="D58" s="45">
        <v>5480803.1699999999</v>
      </c>
      <c r="E58" s="45">
        <v>6682120.7000000002</v>
      </c>
      <c r="F58" s="45">
        <v>5963119.7400000002</v>
      </c>
      <c r="G58" s="45">
        <v>0</v>
      </c>
      <c r="H58" s="47">
        <v>0</v>
      </c>
      <c r="I58" s="42">
        <v>0</v>
      </c>
      <c r="J58" s="111">
        <v>0</v>
      </c>
      <c r="K58" s="42"/>
      <c r="L58" s="27"/>
    </row>
    <row r="59" spans="1:12" s="1" customFormat="1" ht="15.75" customHeight="1" x14ac:dyDescent="0.2">
      <c r="A59" s="6" t="s">
        <v>20</v>
      </c>
      <c r="B59" s="57">
        <v>2146386.7799999998</v>
      </c>
      <c r="C59" s="58">
        <v>1969349.96</v>
      </c>
      <c r="D59" s="53">
        <v>2255024.36</v>
      </c>
      <c r="E59" s="53">
        <v>1208349</v>
      </c>
      <c r="F59" s="53">
        <v>1087253</v>
      </c>
      <c r="G59" s="53">
        <v>0</v>
      </c>
      <c r="H59" s="54">
        <v>0</v>
      </c>
      <c r="I59" s="55">
        <v>0</v>
      </c>
      <c r="J59" s="113">
        <v>0</v>
      </c>
      <c r="K59" s="55"/>
      <c r="L59" s="27"/>
    </row>
    <row r="60" spans="1:12" s="1" customFormat="1" ht="15.75" customHeight="1" x14ac:dyDescent="0.2">
      <c r="A60" s="99" t="s">
        <v>30</v>
      </c>
      <c r="B60" s="94">
        <v>0</v>
      </c>
      <c r="C60" s="100">
        <v>0</v>
      </c>
      <c r="D60" s="72">
        <v>0</v>
      </c>
      <c r="E60" s="101">
        <f>E62+E61</f>
        <v>2931127.92</v>
      </c>
      <c r="F60" s="72">
        <f>F62+F61</f>
        <v>4286062.7300000004</v>
      </c>
      <c r="G60" s="101">
        <v>0</v>
      </c>
      <c r="H60" s="98">
        <v>0</v>
      </c>
      <c r="I60" s="118">
        <v>0</v>
      </c>
      <c r="J60" s="110">
        <f>J61+J62</f>
        <v>0</v>
      </c>
      <c r="K60" s="42"/>
      <c r="L60" s="27"/>
    </row>
    <row r="61" spans="1:12" s="1" customFormat="1" ht="15.75" customHeight="1" x14ac:dyDescent="0.2">
      <c r="A61" s="7" t="s">
        <v>19</v>
      </c>
      <c r="B61" s="56">
        <v>0</v>
      </c>
      <c r="C61" s="44">
        <v>0</v>
      </c>
      <c r="D61" s="45">
        <v>0</v>
      </c>
      <c r="E61" s="65">
        <v>0</v>
      </c>
      <c r="F61" s="119">
        <v>0</v>
      </c>
      <c r="G61" s="66">
        <v>0</v>
      </c>
      <c r="H61" s="67">
        <v>0</v>
      </c>
      <c r="I61" s="42">
        <v>0</v>
      </c>
      <c r="J61" s="111">
        <v>0</v>
      </c>
      <c r="K61" s="42"/>
      <c r="L61" s="27"/>
    </row>
    <row r="62" spans="1:12" s="1" customFormat="1" ht="15.75" customHeight="1" x14ac:dyDescent="0.2">
      <c r="A62" s="120" t="s">
        <v>20</v>
      </c>
      <c r="B62" s="57">
        <v>0</v>
      </c>
      <c r="C62" s="58">
        <v>0</v>
      </c>
      <c r="D62" s="53">
        <v>0</v>
      </c>
      <c r="E62" s="68">
        <v>2931127.92</v>
      </c>
      <c r="F62" s="119">
        <v>4286062.7300000004</v>
      </c>
      <c r="G62" s="69">
        <v>0</v>
      </c>
      <c r="H62" s="70">
        <v>0</v>
      </c>
      <c r="I62" s="42">
        <v>0</v>
      </c>
      <c r="J62" s="113">
        <v>0</v>
      </c>
      <c r="K62" s="55"/>
      <c r="L62" s="27"/>
    </row>
    <row r="63" spans="1:12" s="1" customFormat="1" ht="15.75" customHeight="1" x14ac:dyDescent="0.2">
      <c r="A63" s="29" t="s">
        <v>22</v>
      </c>
      <c r="B63" s="59">
        <f>B64+B67</f>
        <v>4467336332.4399996</v>
      </c>
      <c r="C63" s="59">
        <f t="shared" ref="C63:F63" si="18">C64+C67</f>
        <v>4452573266.8500004</v>
      </c>
      <c r="D63" s="59">
        <f t="shared" si="18"/>
        <v>4693749105.6199999</v>
      </c>
      <c r="E63" s="59">
        <f t="shared" si="18"/>
        <v>4777930160.1700001</v>
      </c>
      <c r="F63" s="94">
        <f t="shared" si="18"/>
        <v>5231659778.6999998</v>
      </c>
      <c r="G63" s="59">
        <f>G64+G67</f>
        <v>5684692000</v>
      </c>
      <c r="H63" s="59">
        <f>H64+H67</f>
        <v>6022421793</v>
      </c>
      <c r="I63" s="92">
        <f>ROUND(H63/G63*100,1)</f>
        <v>105.9</v>
      </c>
      <c r="J63" s="110">
        <f>J64</f>
        <v>6512043000</v>
      </c>
      <c r="K63" s="42">
        <f t="shared" si="1"/>
        <v>108.1</v>
      </c>
      <c r="L63" s="27"/>
    </row>
    <row r="64" spans="1:12" s="1" customFormat="1" ht="15.75" customHeight="1" x14ac:dyDescent="0.2">
      <c r="A64" s="12" t="s">
        <v>26</v>
      </c>
      <c r="B64" s="59">
        <f>B65+B66</f>
        <v>4455706082.4399996</v>
      </c>
      <c r="C64" s="60">
        <f>C65+C66</f>
        <v>4452258266.8500004</v>
      </c>
      <c r="D64" s="41">
        <f>D65+D66</f>
        <v>4693749105.6199999</v>
      </c>
      <c r="E64" s="41">
        <f>E65+E66</f>
        <v>4777930160.1700001</v>
      </c>
      <c r="F64" s="41">
        <f>F65+F66</f>
        <v>5231659778.6999998</v>
      </c>
      <c r="G64" s="41">
        <f>G65</f>
        <v>5684692000</v>
      </c>
      <c r="H64" s="41">
        <f t="shared" ref="H64" si="19">H65+H66</f>
        <v>6022421793</v>
      </c>
      <c r="I64" s="117">
        <f>ROUND(H64/G64*100,1)</f>
        <v>105.9</v>
      </c>
      <c r="J64" s="110">
        <f>J65+J66</f>
        <v>6512043000</v>
      </c>
      <c r="K64" s="117">
        <f t="shared" si="1"/>
        <v>108.1</v>
      </c>
      <c r="L64" s="27"/>
    </row>
    <row r="65" spans="1:12" s="1" customFormat="1" ht="15.75" customHeight="1" x14ac:dyDescent="0.2">
      <c r="A65" s="5" t="s">
        <v>19</v>
      </c>
      <c r="B65" s="56">
        <v>4418373082.4399996</v>
      </c>
      <c r="C65" s="44">
        <v>4452258266.8500004</v>
      </c>
      <c r="D65" s="45">
        <v>4693749105.6199999</v>
      </c>
      <c r="E65" s="45">
        <v>4777930160.1700001</v>
      </c>
      <c r="F65" s="45">
        <v>5231659778.6999998</v>
      </c>
      <c r="G65" s="45">
        <v>5684692000</v>
      </c>
      <c r="H65" s="45">
        <v>6022421793</v>
      </c>
      <c r="I65" s="42">
        <f>ROUND(H65/G65*100,1)</f>
        <v>105.9</v>
      </c>
      <c r="J65" s="111">
        <v>6512043000</v>
      </c>
      <c r="K65" s="42">
        <f t="shared" si="1"/>
        <v>108.1</v>
      </c>
      <c r="L65" s="27"/>
    </row>
    <row r="66" spans="1:12" s="1" customFormat="1" ht="15.75" customHeight="1" x14ac:dyDescent="0.2">
      <c r="A66" s="5" t="s">
        <v>20</v>
      </c>
      <c r="B66" s="56">
        <v>37333000</v>
      </c>
      <c r="C66" s="44">
        <v>0</v>
      </c>
      <c r="D66" s="71">
        <v>0</v>
      </c>
      <c r="E66" s="71">
        <v>0</v>
      </c>
      <c r="F66" s="71">
        <v>0</v>
      </c>
      <c r="G66" s="71">
        <v>0</v>
      </c>
      <c r="H66" s="71">
        <v>0</v>
      </c>
      <c r="I66" s="42">
        <v>0</v>
      </c>
      <c r="J66" s="111">
        <v>0</v>
      </c>
      <c r="K66" s="42"/>
      <c r="L66" s="27"/>
    </row>
    <row r="67" spans="1:12" s="1" customFormat="1" ht="15.75" customHeight="1" x14ac:dyDescent="0.2">
      <c r="A67" s="13" t="s">
        <v>27</v>
      </c>
      <c r="B67" s="61">
        <v>11630250</v>
      </c>
      <c r="C67" s="49">
        <v>315000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5">
        <v>0</v>
      </c>
      <c r="J67" s="114">
        <v>0</v>
      </c>
      <c r="K67" s="55"/>
      <c r="L67" s="27"/>
    </row>
    <row r="68" spans="1:12" s="1" customFormat="1" ht="15.75" customHeight="1" x14ac:dyDescent="0.2">
      <c r="A68" s="31" t="s">
        <v>23</v>
      </c>
      <c r="B68" s="59">
        <f>B70+B71</f>
        <v>2603070222.0699997</v>
      </c>
      <c r="C68" s="60">
        <f t="shared" ref="C68:H68" si="20">C69+C72</f>
        <v>2918786506.8200002</v>
      </c>
      <c r="D68" s="60">
        <f t="shared" si="20"/>
        <v>3169883043.9900002</v>
      </c>
      <c r="E68" s="66">
        <f t="shared" si="20"/>
        <v>2823387116.5399995</v>
      </c>
      <c r="F68" s="66">
        <f t="shared" si="20"/>
        <v>2923837659.7000003</v>
      </c>
      <c r="G68" s="66">
        <f t="shared" si="20"/>
        <v>4335548383</v>
      </c>
      <c r="H68" s="66">
        <f t="shared" si="20"/>
        <v>4274646444</v>
      </c>
      <c r="I68" s="42">
        <f t="shared" ref="I68:I77" si="21">ROUND(H68/G68*100,1)</f>
        <v>98.6</v>
      </c>
      <c r="J68" s="110">
        <f>J69</f>
        <v>3773804449</v>
      </c>
      <c r="K68" s="42"/>
      <c r="L68" s="27"/>
    </row>
    <row r="69" spans="1:12" s="1" customFormat="1" ht="15.75" customHeight="1" x14ac:dyDescent="0.2">
      <c r="A69" s="12" t="s">
        <v>26</v>
      </c>
      <c r="B69" s="59">
        <f t="shared" ref="B69:H69" si="22">B70+B71</f>
        <v>2603070222.0699997</v>
      </c>
      <c r="C69" s="60">
        <f t="shared" si="22"/>
        <v>2908811181.73</v>
      </c>
      <c r="D69" s="60">
        <f t="shared" si="22"/>
        <v>3135577938.9900002</v>
      </c>
      <c r="E69" s="41">
        <f t="shared" si="22"/>
        <v>2822666474.8599997</v>
      </c>
      <c r="F69" s="41">
        <f t="shared" si="22"/>
        <v>2911528277.3900003</v>
      </c>
      <c r="G69" s="41">
        <f t="shared" si="22"/>
        <v>4278956000</v>
      </c>
      <c r="H69" s="90">
        <f t="shared" si="22"/>
        <v>4174081785</v>
      </c>
      <c r="I69" s="117">
        <f t="shared" si="21"/>
        <v>97.5</v>
      </c>
      <c r="J69" s="110">
        <f>J70+J71</f>
        <v>3773804449</v>
      </c>
      <c r="K69" s="117">
        <f t="shared" si="1"/>
        <v>90.4</v>
      </c>
      <c r="L69" s="27"/>
    </row>
    <row r="70" spans="1:12" s="1" customFormat="1" ht="15.75" customHeight="1" x14ac:dyDescent="0.2">
      <c r="A70" s="5" t="s">
        <v>19</v>
      </c>
      <c r="B70" s="62">
        <v>101518800.39</v>
      </c>
      <c r="C70" s="44">
        <v>143191777.21000001</v>
      </c>
      <c r="D70" s="45">
        <v>120617392.11</v>
      </c>
      <c r="E70" s="45">
        <v>111960261.12</v>
      </c>
      <c r="F70" s="45">
        <v>110774168.51000001</v>
      </c>
      <c r="G70" s="45">
        <v>128445000</v>
      </c>
      <c r="H70" s="45">
        <v>128445000</v>
      </c>
      <c r="I70" s="42">
        <f t="shared" si="21"/>
        <v>100</v>
      </c>
      <c r="J70" s="111">
        <v>168445000</v>
      </c>
      <c r="K70" s="42">
        <f t="shared" si="1"/>
        <v>131.1</v>
      </c>
      <c r="L70" s="27"/>
    </row>
    <row r="71" spans="1:12" s="1" customFormat="1" ht="15.75" customHeight="1" x14ac:dyDescent="0.2">
      <c r="A71" s="5" t="s">
        <v>20</v>
      </c>
      <c r="B71" s="62">
        <v>2501551421.6799998</v>
      </c>
      <c r="C71" s="44">
        <v>2765619404.52</v>
      </c>
      <c r="D71" s="45">
        <v>3014960546.8800001</v>
      </c>
      <c r="E71" s="45">
        <v>2710706213.7399998</v>
      </c>
      <c r="F71" s="45">
        <v>2800754108.8800001</v>
      </c>
      <c r="G71" s="45">
        <v>4150511000</v>
      </c>
      <c r="H71" s="47">
        <v>4045636785</v>
      </c>
      <c r="I71" s="42">
        <f t="shared" si="21"/>
        <v>97.5</v>
      </c>
      <c r="J71" s="111">
        <v>3605359449</v>
      </c>
      <c r="K71" s="42">
        <f t="shared" si="1"/>
        <v>89.1</v>
      </c>
      <c r="L71" s="27"/>
    </row>
    <row r="72" spans="1:12" s="1" customFormat="1" ht="15.75" customHeight="1" thickBot="1" x14ac:dyDescent="0.25">
      <c r="A72" s="14" t="s">
        <v>27</v>
      </c>
      <c r="B72" s="73">
        <v>0</v>
      </c>
      <c r="C72" s="74">
        <v>9975325.0899999999</v>
      </c>
      <c r="D72" s="60">
        <v>34305105</v>
      </c>
      <c r="E72" s="66">
        <v>720641.68</v>
      </c>
      <c r="F72" s="66">
        <v>12309382.310000001</v>
      </c>
      <c r="G72" s="66">
        <v>56592383</v>
      </c>
      <c r="H72" s="75">
        <v>100564659</v>
      </c>
      <c r="I72" s="42">
        <f t="shared" si="21"/>
        <v>177.7</v>
      </c>
      <c r="J72" s="115" t="s">
        <v>40</v>
      </c>
      <c r="K72" s="55"/>
      <c r="L72" s="27"/>
    </row>
    <row r="73" spans="1:12" s="1" customFormat="1" ht="15.75" customHeight="1" x14ac:dyDescent="0.2">
      <c r="A73" s="15" t="s">
        <v>0</v>
      </c>
      <c r="B73" s="102">
        <f>B68+B63+B57+B54+B51+B46+B43+B35+B32+B29+B26+B20+B12</f>
        <v>39813488372.980003</v>
      </c>
      <c r="C73" s="102">
        <f>C68+C63+C57+C54+C51+C46+C43+C35+C32+C29+C26+C20+C12</f>
        <v>40618141558.089996</v>
      </c>
      <c r="D73" s="102">
        <f>D68+D63+D57+D54+D51+D46+D43+D35+D32+D29+D26+D20+D12</f>
        <v>41988646926.829994</v>
      </c>
      <c r="E73" s="102">
        <f>E68+E63+E57+E54+E51+E46+E43+E35+E32+E29+E26+E20+E12+E60</f>
        <v>30724027967.439995</v>
      </c>
      <c r="F73" s="102">
        <f>F68+F63+F57+F54+F51+F46+F43+F35+F32+F29+F26+F20+F12+F40+F23+F17+F60</f>
        <v>35133536593.599998</v>
      </c>
      <c r="G73" s="102">
        <f>G74+G77</f>
        <v>40570165147</v>
      </c>
      <c r="H73" s="102">
        <f>H74+H77</f>
        <v>42060628246</v>
      </c>
      <c r="I73" s="89">
        <f t="shared" si="21"/>
        <v>103.7</v>
      </c>
      <c r="J73" s="109">
        <f>J74</f>
        <v>36968053204</v>
      </c>
      <c r="K73" s="42"/>
    </row>
    <row r="74" spans="1:12" s="1" customFormat="1" ht="15.75" customHeight="1" x14ac:dyDescent="0.2">
      <c r="A74" s="12" t="s">
        <v>26</v>
      </c>
      <c r="B74" s="76">
        <f>B75+B76</f>
        <v>26705138912.480003</v>
      </c>
      <c r="C74" s="76">
        <f>C75+C76</f>
        <v>27284103099.959999</v>
      </c>
      <c r="D74" s="76">
        <f>D75+D76</f>
        <v>27829778362.660004</v>
      </c>
      <c r="E74" s="76">
        <f>E75+E76</f>
        <v>27984351999.68</v>
      </c>
      <c r="F74" s="76">
        <f>F75+F76</f>
        <v>30596235593.43</v>
      </c>
      <c r="G74" s="76">
        <f>G69+G64+G54+G51+G47+G43+G40+G36+G32+G30+G26+G24+G20+G18+G13</f>
        <v>34796915784</v>
      </c>
      <c r="H74" s="103">
        <f t="shared" ref="H74" si="23">H75+H76</f>
        <v>35964598087</v>
      </c>
      <c r="I74" s="117">
        <f t="shared" si="21"/>
        <v>103.4</v>
      </c>
      <c r="J74" s="110">
        <f>J75+J76</f>
        <v>36968053204</v>
      </c>
      <c r="K74" s="117">
        <f t="shared" si="1"/>
        <v>102.8</v>
      </c>
    </row>
    <row r="75" spans="1:12" s="1" customFormat="1" ht="15.75" customHeight="1" x14ac:dyDescent="0.2">
      <c r="A75" s="7" t="s">
        <v>19</v>
      </c>
      <c r="B75" s="46">
        <f>B70+B65+B58+B55+B52+B48+B44+B37+B33+B30+B27+B21+B14</f>
        <v>13805479750.4</v>
      </c>
      <c r="C75" s="46">
        <f>C70+C65+C58+C55+C52+C48+C44+C37+C33+C30+C27+C21+C14</f>
        <v>14256426843.960001</v>
      </c>
      <c r="D75" s="46">
        <f>D70+D65+D58+D55+D52+D48+D44+D37+D33+D30+D27+D21+D14</f>
        <v>14550376708.120001</v>
      </c>
      <c r="E75" s="46">
        <f>E70+E65+E58+E55+E52+E48+E44+E37+E33+E30+E27+E21+E14+E61</f>
        <v>13651943647.49</v>
      </c>
      <c r="F75" s="46">
        <f>F70+F65+F58+F55+F52+F48+F44+F37+F33+F30+F27+F21+F14+F41+F24+F18</f>
        <v>14825197874.720001</v>
      </c>
      <c r="G75" s="46">
        <f>G70+G65+G58+G55+G52+G48+G44+G37+G33+G30+G27+G21+G14+G41+G24+G18</f>
        <v>17256008337</v>
      </c>
      <c r="H75" s="46">
        <f t="shared" ref="H75" si="24">H70+H65+H58+H55+H52+H48+H44+H37+H33+H30+H27+H21+H14+H41+H24+H18</f>
        <v>17904467063</v>
      </c>
      <c r="I75" s="42">
        <f t="shared" si="21"/>
        <v>103.8</v>
      </c>
      <c r="J75" s="115">
        <f>J70+J65+J55+J52+J48+J44+J41+J37+J33+J30+J27+J24+J21+J18+J14</f>
        <v>18968712525</v>
      </c>
      <c r="K75" s="42">
        <f t="shared" si="1"/>
        <v>105.9</v>
      </c>
    </row>
    <row r="76" spans="1:12" s="1" customFormat="1" ht="15.75" customHeight="1" x14ac:dyDescent="0.2">
      <c r="A76" s="7" t="s">
        <v>20</v>
      </c>
      <c r="B76" s="56">
        <f>B71+B66+B59+B56+B53+B45+B49+B38+B34+B31+B28+B15+B22</f>
        <v>12899659162.080002</v>
      </c>
      <c r="C76" s="56">
        <f>C71+C66+C59+C56+C53+C45+C49+C38+C34+C31+C28+C15+C22</f>
        <v>13027676256</v>
      </c>
      <c r="D76" s="56">
        <f>D71+D66+D59+D56+D53+D45+D49+D38+D34+D31+D28+D15+D22</f>
        <v>13279401654.540001</v>
      </c>
      <c r="E76" s="56">
        <f>E71+E66+E59+E56+E53+E45+E49+E38+E34+E31+E28+E15+E22+E62</f>
        <v>14332408352.190001</v>
      </c>
      <c r="F76" s="56">
        <f>F71+F66+F59+F56+F53+F45+F49+F38+F34+F31+F28+F15+F22+F62</f>
        <v>15771037718.709999</v>
      </c>
      <c r="G76" s="56">
        <f>G71+G66+G59+G56+G53+G45+G49+G38+G34+G31+G28+G15+G22</f>
        <v>17540907447</v>
      </c>
      <c r="H76" s="56">
        <f t="shared" ref="H76" si="25">H71+H66+H59+H56+H53+H45+H49+H38+H34+H31+H28+H15+H22</f>
        <v>18060131024</v>
      </c>
      <c r="I76" s="42">
        <f t="shared" si="21"/>
        <v>103</v>
      </c>
      <c r="J76" s="115">
        <f>J71+J66+J56+J53+J49+J45+J42+J38+J34+J31+J28+J25+J22+J19+J15</f>
        <v>17999340679</v>
      </c>
      <c r="K76" s="42">
        <f t="shared" si="1"/>
        <v>99.7</v>
      </c>
    </row>
    <row r="77" spans="1:12" s="1" customFormat="1" ht="15.75" customHeight="1" thickBot="1" x14ac:dyDescent="0.25">
      <c r="A77" s="16" t="s">
        <v>27</v>
      </c>
      <c r="B77" s="77">
        <f>B67+B50+B72+B39+B16</f>
        <v>13108349460.5</v>
      </c>
      <c r="C77" s="77">
        <f>C67+C50+C72+C39+C16</f>
        <v>13334038458.130001</v>
      </c>
      <c r="D77" s="77">
        <f>D67+D50+D72+D39+D16</f>
        <v>14158868564.17</v>
      </c>
      <c r="E77" s="77">
        <f>E67+E50+E72+E39+E16</f>
        <v>2739675967.7599998</v>
      </c>
      <c r="F77" s="77">
        <f>F67+F50+F72+F39+F16</f>
        <v>4537301000.1700001</v>
      </c>
      <c r="G77" s="77">
        <f t="shared" ref="G77:H77" si="26">G67+G50+G72+G39+G16</f>
        <v>5773249363</v>
      </c>
      <c r="H77" s="77">
        <f t="shared" si="26"/>
        <v>6096030159</v>
      </c>
      <c r="I77" s="78">
        <f t="shared" si="21"/>
        <v>105.6</v>
      </c>
      <c r="J77" s="116" t="s">
        <v>40</v>
      </c>
      <c r="K77" s="108"/>
    </row>
    <row r="78" spans="1:12" s="1" customFormat="1" ht="15.75" customHeight="1" thickTop="1" x14ac:dyDescent="0.2">
      <c r="A78" s="17"/>
      <c r="B78" s="18"/>
      <c r="C78" s="19"/>
      <c r="D78" s="19"/>
      <c r="E78" s="19"/>
      <c r="F78" s="19"/>
      <c r="G78" s="19"/>
      <c r="H78" s="19"/>
      <c r="I78" s="20"/>
      <c r="J78" s="20"/>
      <c r="K78" s="20"/>
    </row>
    <row r="79" spans="1:12" s="1" customFormat="1" ht="15.75" customHeight="1" x14ac:dyDescent="0.2">
      <c r="A79" s="1" t="s">
        <v>34</v>
      </c>
      <c r="B79" s="10"/>
      <c r="F79" s="79"/>
      <c r="G79" s="79"/>
      <c r="H79" s="79"/>
      <c r="I79" s="21"/>
      <c r="J79" s="21"/>
      <c r="K79" s="21"/>
    </row>
    <row r="80" spans="1:12" s="1" customFormat="1" ht="15.75" customHeight="1" x14ac:dyDescent="0.2">
      <c r="A80" s="1" t="s">
        <v>35</v>
      </c>
      <c r="B80" s="10"/>
      <c r="F80" s="80"/>
      <c r="G80" s="81"/>
      <c r="H80" s="4"/>
      <c r="I80" s="21"/>
      <c r="J80" s="21"/>
      <c r="K80" s="21"/>
    </row>
    <row r="81" spans="1:11" s="1" customFormat="1" ht="15.75" customHeight="1" x14ac:dyDescent="0.2">
      <c r="A81" s="82" t="s">
        <v>36</v>
      </c>
      <c r="B81" s="83"/>
      <c r="C81" s="2"/>
      <c r="D81" s="2"/>
      <c r="E81" s="8"/>
      <c r="H81" s="2"/>
      <c r="I81" s="21"/>
      <c r="J81" s="21"/>
      <c r="K81" s="21"/>
    </row>
    <row r="82" spans="1:11" s="1" customFormat="1" ht="15.75" customHeight="1" x14ac:dyDescent="0.2">
      <c r="A82" s="84"/>
      <c r="B82" s="85"/>
      <c r="C82" s="2"/>
      <c r="D82" s="2"/>
      <c r="E82" s="2"/>
      <c r="F82" s="2"/>
      <c r="G82" s="2"/>
      <c r="H82" s="2"/>
      <c r="I82" s="22"/>
      <c r="J82" s="22"/>
      <c r="K82" s="22"/>
    </row>
    <row r="83" spans="1:11" s="1" customFormat="1" ht="15.75" customHeight="1" x14ac:dyDescent="0.2">
      <c r="A83" s="82"/>
      <c r="B83" s="83"/>
      <c r="C83" s="4"/>
      <c r="I83" s="22"/>
      <c r="J83" s="22"/>
      <c r="K83" s="22"/>
    </row>
    <row r="84" spans="1:11" s="1" customFormat="1" x14ac:dyDescent="0.2">
      <c r="A84" s="82"/>
      <c r="B84" s="85"/>
      <c r="I84" s="22"/>
      <c r="J84" s="22"/>
      <c r="K84" s="22"/>
    </row>
    <row r="85" spans="1:11" s="1" customFormat="1" x14ac:dyDescent="0.2">
      <c r="B85" s="10"/>
      <c r="D85" s="4"/>
      <c r="I85" s="22"/>
      <c r="J85" s="22"/>
      <c r="K85" s="22"/>
    </row>
    <row r="87" spans="1:11" x14ac:dyDescent="0.2">
      <c r="A87" s="24"/>
      <c r="B87" s="25"/>
      <c r="C87" s="26"/>
      <c r="D87" s="24"/>
      <c r="I87" s="3"/>
      <c r="J87" s="3"/>
      <c r="K87" s="3"/>
    </row>
    <row r="88" spans="1:11" x14ac:dyDescent="0.2">
      <c r="A88" s="27"/>
      <c r="C88" s="27"/>
      <c r="I88" s="3"/>
      <c r="J88" s="3"/>
      <c r="K88" s="3"/>
    </row>
    <row r="89" spans="1:11" x14ac:dyDescent="0.2">
      <c r="C89" s="27"/>
      <c r="I89" s="3"/>
      <c r="J89" s="3"/>
      <c r="K89" s="3"/>
    </row>
  </sheetData>
  <printOptions horizontalCentered="1"/>
  <pageMargins left="0.11811023622047245" right="0.11811023622047245" top="0.19685039370078741" bottom="0.19685039370078741" header="0.11811023622047245" footer="0.11811023622047245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T-18 VVaI</vt:lpstr>
      <vt:lpstr>List1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Špičková Hana</cp:lastModifiedBy>
  <cp:lastPrinted>2019-09-23T14:20:17Z</cp:lastPrinted>
  <dcterms:created xsi:type="dcterms:W3CDTF">1998-07-06T15:26:37Z</dcterms:created>
  <dcterms:modified xsi:type="dcterms:W3CDTF">2019-11-06T13:27:52Z</dcterms:modified>
</cp:coreProperties>
</file>