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Oddeleni analyz a koordinace vedy\_Spolecne\Prac_skupina ROZPOČET\ROZPOČET 2026-2028\406_RVVI_2024-11-22\406 A7 Výchozí návrh výdajů VaVaI 2026+\"/>
    </mc:Choice>
  </mc:AlternateContent>
  <bookViews>
    <workbookView xWindow="12585" yWindow="-15" windowWidth="12630" windowHeight="12405"/>
  </bookViews>
  <sheets>
    <sheet name="NNV VaVaI " sheetId="27" r:id="rId1"/>
  </sheets>
  <externalReferences>
    <externalReference r:id="rId2"/>
    <externalReference r:id="rId3"/>
  </externalReferences>
  <definedNames>
    <definedName name="___Tab16">'[1]301-KPR'!#REF!</definedName>
    <definedName name="__Tab16">'[1]301-KPR'!#REF!</definedName>
    <definedName name="_FM2013">'[2]záv.uk,.KPR'!#REF!</definedName>
    <definedName name="_Tab16">'[1]301-KPR'!#REF!</definedName>
    <definedName name="AV">'[2]záv.uk,.KPR'!#REF!</definedName>
    <definedName name="baba">'[2]záv.uk,.KPR'!#REF!</definedName>
    <definedName name="BIS">'[2]záv.uk,.KPR'!$B$6</definedName>
    <definedName name="CBU">'[2]záv.uk,.KPR'!#REF!</definedName>
    <definedName name="CSU">'[2]záv.uk,.KPR'!#REF!</definedName>
    <definedName name="CUZK">'[2]záv.uk,.KPR'!#REF!</definedName>
    <definedName name="GA">'[2]záv.uk,.KPR'!#REF!</definedName>
    <definedName name="KPR">'[2]záv.uk,.KPR'!$B$30</definedName>
    <definedName name="MDS">'[2]záv.uk,.KPR'!#REF!</definedName>
    <definedName name="MF">'[2]záv.uk,.KPR'!$B$6</definedName>
    <definedName name="MK">'[2]záv.uk,.KPR'!#REF!</definedName>
    <definedName name="MMR">'[2]záv.uk,.KPR'!$B$6</definedName>
    <definedName name="MO">'[2]záv.uk,.KPR'!$B$6</definedName>
    <definedName name="MPO">'[2]záv.uk,.KPR'!#REF!</definedName>
    <definedName name="MPSV">'[2]záv.uk,.KPR'!$B$6</definedName>
    <definedName name="MS">'[2]záv.uk,.KPR'!#REF!</definedName>
    <definedName name="MSMT">'[2]záv.uk,.KPR'!#REF!</definedName>
    <definedName name="MV">'[2]záv.uk,.KPR'!$B$6</definedName>
    <definedName name="MZdr">'[2]záv.uk,.KPR'!#REF!</definedName>
    <definedName name="MZe">'[2]záv.uk,.KPR'!#REF!</definedName>
    <definedName name="MZP">'[2]záv.uk,.KPR'!$B$6</definedName>
    <definedName name="MZv">'[2]záv.uk,.KPR'!$B$6</definedName>
    <definedName name="NKU">'[2]záv.uk,.KPR'!#REF!</definedName>
    <definedName name="PSP">'[2]záv.uk,.KPR'!$B$6</definedName>
    <definedName name="RRTV">'[2]záv.uk,.KPR'!#REF!</definedName>
    <definedName name="SP">'[2]záv.uk,.KPR'!$B$6</definedName>
    <definedName name="SSHR">'[2]záv.uk,.KPR'!#REF!</definedName>
    <definedName name="SUJB">'[2]záv.uk,.KPR'!#REF!</definedName>
    <definedName name="TABULKA_1">#N/A</definedName>
    <definedName name="TABULKA_2">#N/A</definedName>
    <definedName name="UOHS">'[2]záv.uk,.KPR'!#REF!</definedName>
    <definedName name="UPV">'[2]záv.uk,.KPR'!#REF!</definedName>
    <definedName name="US">'[2]záv.uk,.KPR'!#REF!</definedName>
    <definedName name="USIS">'[2]záv.uk,.KPR'!#REF!</definedName>
    <definedName name="UV">'[2]záv.uk,.KPR'!$B$6</definedName>
    <definedName name="VSTUPY_1">#N/A</definedName>
    <definedName name="VSTUPY_2">#N/A</definedName>
    <definedName name="xxxxxxx">'[2]záv.uk,.KPR'!#REF!</definedName>
  </definedNames>
  <calcPr calcId="162913"/>
</workbook>
</file>

<file path=xl/calcChain.xml><?xml version="1.0" encoding="utf-8"?>
<calcChain xmlns="http://schemas.openxmlformats.org/spreadsheetml/2006/main">
  <c r="C83" i="27" l="1"/>
  <c r="D83" i="27" l="1"/>
  <c r="E83" i="27"/>
  <c r="F83" i="27"/>
  <c r="G83" i="27"/>
  <c r="H83" i="27"/>
  <c r="I83" i="27"/>
  <c r="J83" i="27"/>
  <c r="K83" i="27"/>
  <c r="D23" i="27"/>
  <c r="E23" i="27"/>
  <c r="F23" i="27"/>
  <c r="G23" i="27"/>
  <c r="D24" i="27"/>
  <c r="E24" i="27"/>
  <c r="F24" i="27"/>
  <c r="G24" i="27"/>
  <c r="H24" i="27"/>
  <c r="H23" i="27" s="1"/>
  <c r="I24" i="27"/>
  <c r="I23" i="27" s="1"/>
  <c r="I84" i="27"/>
  <c r="I82" i="27"/>
  <c r="I81" i="27"/>
  <c r="I74" i="27"/>
  <c r="I73" i="27" s="1"/>
  <c r="I68" i="27"/>
  <c r="I67" i="27" s="1"/>
  <c r="I64" i="27"/>
  <c r="I61" i="27"/>
  <c r="I58" i="27"/>
  <c r="I55" i="27"/>
  <c r="I52" i="27"/>
  <c r="I47" i="27"/>
  <c r="I46" i="27" s="1"/>
  <c r="I43" i="27"/>
  <c r="I40" i="27"/>
  <c r="I35" i="27"/>
  <c r="I34" i="27" s="1"/>
  <c r="I31" i="27"/>
  <c r="I28" i="27"/>
  <c r="I20" i="27"/>
  <c r="I16" i="27"/>
  <c r="I15" i="27"/>
  <c r="I12" i="27"/>
  <c r="I7" i="27"/>
  <c r="I6" i="27" s="1"/>
  <c r="I80" i="27" l="1"/>
  <c r="I79" i="27" s="1"/>
  <c r="J16" i="27" l="1"/>
  <c r="D82" i="27"/>
  <c r="E82" i="27"/>
  <c r="F82" i="27"/>
  <c r="G82" i="27"/>
  <c r="H82" i="27"/>
  <c r="J82" i="27"/>
  <c r="K82" i="27"/>
  <c r="D81" i="27"/>
  <c r="E81" i="27"/>
  <c r="F81" i="27"/>
  <c r="G81" i="27"/>
  <c r="H81" i="27"/>
  <c r="J81" i="27"/>
  <c r="K81" i="27"/>
  <c r="C82" i="27"/>
  <c r="C81" i="27"/>
  <c r="J15" i="27" l="1"/>
  <c r="F15" i="27"/>
  <c r="G15" i="27"/>
  <c r="H15" i="27"/>
  <c r="D16" i="27"/>
  <c r="D15" i="27" s="1"/>
  <c r="E16" i="27"/>
  <c r="E15" i="27" s="1"/>
  <c r="F16" i="27"/>
  <c r="G16" i="27"/>
  <c r="H16" i="27"/>
  <c r="K16" i="27"/>
  <c r="K15" i="27" s="1"/>
  <c r="C16" i="27"/>
  <c r="C15" i="27" s="1"/>
  <c r="K84" i="27" l="1"/>
  <c r="K74" i="27"/>
  <c r="K73" i="27" s="1"/>
  <c r="K68" i="27"/>
  <c r="K67" i="27" s="1"/>
  <c r="K64" i="27"/>
  <c r="K61" i="27"/>
  <c r="K58" i="27"/>
  <c r="K55" i="27"/>
  <c r="K52" i="27"/>
  <c r="K47" i="27"/>
  <c r="K46" i="27" s="1"/>
  <c r="K43" i="27"/>
  <c r="K40" i="27"/>
  <c r="K35" i="27"/>
  <c r="K34" i="27" s="1"/>
  <c r="K31" i="27"/>
  <c r="K28" i="27"/>
  <c r="K24" i="27"/>
  <c r="K23" i="27" s="1"/>
  <c r="K20" i="27"/>
  <c r="K12" i="27"/>
  <c r="K7" i="27"/>
  <c r="K6" i="27"/>
  <c r="K80" i="27" l="1"/>
  <c r="K79" i="27" s="1"/>
  <c r="H84" i="27"/>
  <c r="H74" i="27"/>
  <c r="H73" i="27" s="1"/>
  <c r="H68" i="27"/>
  <c r="H67" i="27" s="1"/>
  <c r="H61" i="27"/>
  <c r="H58" i="27"/>
  <c r="H55" i="27"/>
  <c r="H52" i="27"/>
  <c r="H47" i="27"/>
  <c r="H46" i="27" s="1"/>
  <c r="H43" i="27"/>
  <c r="H40" i="27"/>
  <c r="H35" i="27"/>
  <c r="H34" i="27" s="1"/>
  <c r="H31" i="27"/>
  <c r="H28" i="27"/>
  <c r="H20" i="27"/>
  <c r="H12" i="27"/>
  <c r="H7" i="27"/>
  <c r="H6" i="27" s="1"/>
  <c r="H80" i="27" l="1"/>
  <c r="H79" i="27" s="1"/>
  <c r="D64" i="27" l="1"/>
  <c r="E64" i="27"/>
  <c r="F64" i="27"/>
  <c r="G64" i="27"/>
  <c r="H64" i="27"/>
  <c r="J64" i="27"/>
  <c r="C64" i="27"/>
  <c r="J12" i="27" l="1"/>
  <c r="G68" i="27"/>
  <c r="G67" i="27" s="1"/>
  <c r="G35" i="27"/>
  <c r="G34" i="27" s="1"/>
  <c r="G84" i="27"/>
  <c r="G74" i="27"/>
  <c r="G73" i="27" s="1"/>
  <c r="G61" i="27"/>
  <c r="G58" i="27"/>
  <c r="G55" i="27"/>
  <c r="G52" i="27"/>
  <c r="G47" i="27"/>
  <c r="G46" i="27" s="1"/>
  <c r="G43" i="27"/>
  <c r="G40" i="27"/>
  <c r="G31" i="27"/>
  <c r="G28" i="27"/>
  <c r="G20" i="27"/>
  <c r="G12" i="27"/>
  <c r="G7" i="27"/>
  <c r="G6" i="27" s="1"/>
  <c r="G80" i="27" l="1"/>
  <c r="G79" i="27" s="1"/>
  <c r="J84" i="27"/>
  <c r="J74" i="27" l="1"/>
  <c r="J73" i="27" s="1"/>
  <c r="J68" i="27"/>
  <c r="J61" i="27"/>
  <c r="J58" i="27"/>
  <c r="J55" i="27"/>
  <c r="J52" i="27"/>
  <c r="J47" i="27"/>
  <c r="J46" i="27" s="1"/>
  <c r="J43" i="27"/>
  <c r="J40" i="27"/>
  <c r="J35" i="27"/>
  <c r="J34" i="27" s="1"/>
  <c r="J31" i="27"/>
  <c r="J28" i="27"/>
  <c r="J24" i="27"/>
  <c r="J23" i="27" s="1"/>
  <c r="J20" i="27"/>
  <c r="J7" i="27"/>
  <c r="J67" i="27" l="1"/>
  <c r="J6" i="27"/>
  <c r="J80" i="27"/>
  <c r="J79" i="27" s="1"/>
  <c r="F7" i="27"/>
  <c r="F6" i="27" s="1"/>
  <c r="F12" i="27"/>
  <c r="F20" i="27"/>
  <c r="F28" i="27"/>
  <c r="F31" i="27"/>
  <c r="F35" i="27"/>
  <c r="F34" i="27" s="1"/>
  <c r="F40" i="27"/>
  <c r="F43" i="27"/>
  <c r="F47" i="27"/>
  <c r="F46" i="27" s="1"/>
  <c r="F52" i="27"/>
  <c r="F55" i="27"/>
  <c r="F58" i="27"/>
  <c r="F61" i="27"/>
  <c r="F68" i="27"/>
  <c r="F67" i="27" s="1"/>
  <c r="F74" i="27"/>
  <c r="F73" i="27" s="1"/>
  <c r="F84" i="27"/>
  <c r="F80" i="27" l="1"/>
  <c r="F79" i="27" s="1"/>
  <c r="E40" i="27" l="1"/>
  <c r="D40" i="27"/>
  <c r="E43" i="27" l="1"/>
  <c r="E84" i="27"/>
  <c r="E74" i="27" l="1"/>
  <c r="E73" i="27" s="1"/>
  <c r="E68" i="27"/>
  <c r="E61" i="27"/>
  <c r="E58" i="27"/>
  <c r="E55" i="27"/>
  <c r="E52" i="27"/>
  <c r="E47" i="27"/>
  <c r="E46" i="27" s="1"/>
  <c r="E35" i="27"/>
  <c r="E34" i="27" s="1"/>
  <c r="E31" i="27"/>
  <c r="E28" i="27"/>
  <c r="E20" i="27"/>
  <c r="E7" i="27"/>
  <c r="D28" i="27"/>
  <c r="C28" i="27"/>
  <c r="D31" i="27"/>
  <c r="C31" i="27"/>
  <c r="D35" i="27"/>
  <c r="D34" i="27" s="1"/>
  <c r="C35" i="27"/>
  <c r="C34" i="27" s="1"/>
  <c r="C40" i="27"/>
  <c r="D43" i="27"/>
  <c r="C43" i="27"/>
  <c r="D47" i="27"/>
  <c r="D46" i="27" s="1"/>
  <c r="C47" i="27"/>
  <c r="C46" i="27" s="1"/>
  <c r="D52" i="27"/>
  <c r="C52" i="27"/>
  <c r="D55" i="27"/>
  <c r="C55" i="27"/>
  <c r="D58" i="27"/>
  <c r="C58" i="27"/>
  <c r="D61" i="27"/>
  <c r="C61" i="27"/>
  <c r="D68" i="27"/>
  <c r="C68" i="27"/>
  <c r="C67" i="27" s="1"/>
  <c r="D74" i="27"/>
  <c r="D73" i="27" s="1"/>
  <c r="C74" i="27"/>
  <c r="C73" i="27" s="1"/>
  <c r="D84" i="27"/>
  <c r="C84" i="27"/>
  <c r="C24" i="27"/>
  <c r="C23" i="27" s="1"/>
  <c r="D20" i="27"/>
  <c r="C20" i="27"/>
  <c r="D7" i="27"/>
  <c r="C7" i="27"/>
  <c r="C6" i="27" s="1"/>
  <c r="D6" i="27" l="1"/>
  <c r="D67" i="27"/>
  <c r="C80" i="27"/>
  <c r="C79" i="27" s="1"/>
  <c r="D80" i="27"/>
  <c r="D79" i="27" s="1"/>
  <c r="E6" i="27"/>
  <c r="E67" i="27"/>
  <c r="E80" i="27"/>
  <c r="E79" i="27" s="1"/>
</calcChain>
</file>

<file path=xl/sharedStrings.xml><?xml version="1.0" encoding="utf-8"?>
<sst xmlns="http://schemas.openxmlformats.org/spreadsheetml/2006/main" count="101" uniqueCount="40">
  <si>
    <t xml:space="preserve">K A P I T O L A </t>
  </si>
  <si>
    <t>Ministerstvo obrany</t>
  </si>
  <si>
    <t>Ministerstvo vnitra</t>
  </si>
  <si>
    <t>Ministerstvo kultury</t>
  </si>
  <si>
    <t>Akademie věd ČR</t>
  </si>
  <si>
    <t xml:space="preserve">účelové výdaje </t>
  </si>
  <si>
    <t>v tom: institucionální výdaje</t>
  </si>
  <si>
    <t>Grantová agentura ČR</t>
  </si>
  <si>
    <t>Ministerstvo zdravotnictví</t>
  </si>
  <si>
    <t>Ministerstvo průmyslu a obchodu</t>
  </si>
  <si>
    <t>zahraniční zdroje</t>
  </si>
  <si>
    <t>národní zdroje</t>
  </si>
  <si>
    <t>Úřad vlády ČR</t>
  </si>
  <si>
    <t>Ministerstvo zemědělství</t>
  </si>
  <si>
    <t xml:space="preserve">Ministerstvo školství, mládeže a tělovýchovy </t>
  </si>
  <si>
    <t>Technologická agentura ČR</t>
  </si>
  <si>
    <t>Výdaje na podporu VaVaI celkem</t>
  </si>
  <si>
    <t>)*</t>
  </si>
  <si>
    <t>**)</t>
  </si>
  <si>
    <t xml:space="preserve">Ministerstvo spravedlnosti </t>
  </si>
  <si>
    <t>Ministerstvo zahraničních věcí</t>
  </si>
  <si>
    <t xml:space="preserve">Ministerstvo životního prostředí </t>
  </si>
  <si>
    <t>Ministerstvo dopravy</t>
  </si>
  <si>
    <t>Ministerstvo práce a sociálních věcí</t>
  </si>
  <si>
    <t>**)  označené kapitoly jsou pouze příjemci podpory VaVaI, resp. organizace (OSS) v jejich působnosti</t>
  </si>
  <si>
    <t xml:space="preserve">spolufinancování v rámci inst. p. </t>
  </si>
  <si>
    <t>)* Včetně výdajů krytých příjmy ze zahraničních programů</t>
  </si>
  <si>
    <t>Ústav pro studium totalit. režimů</t>
  </si>
  <si>
    <r>
      <t>Vývoj nároků z nespotřebovaných výdajů za podporu VaVaI - očekávaný stav</t>
    </r>
    <r>
      <rPr>
        <sz val="12"/>
        <rFont val="Arial"/>
        <family val="2"/>
        <charset val="238"/>
      </rPr>
      <t xml:space="preserve"> (v tis. Kč)</t>
    </r>
  </si>
  <si>
    <t>stav k 1.1.2022</t>
  </si>
  <si>
    <t>stav k 1.1.2021</t>
  </si>
  <si>
    <t>stav k 1.1.2020</t>
  </si>
  <si>
    <t>stav k 1.1.2019</t>
  </si>
  <si>
    <t>stav k 1.1.2018</t>
  </si>
  <si>
    <t>stav k 1.1.2023</t>
  </si>
  <si>
    <t>Český úřad zeměměřický a katastrální</t>
  </si>
  <si>
    <t>Příloha 2</t>
  </si>
  <si>
    <t>stav k 1.1.2024</t>
  </si>
  <si>
    <r>
      <t xml:space="preserve">očekávaný stav    k 1.1.2025 </t>
    </r>
    <r>
      <rPr>
        <sz val="10"/>
        <rFont val="Arial"/>
        <family val="2"/>
        <charset val="238"/>
      </rPr>
      <t xml:space="preserve">                (z 8.11.2024)</t>
    </r>
  </si>
  <si>
    <r>
      <t xml:space="preserve">očekávané čerpání v r.2025 </t>
    </r>
    <r>
      <rPr>
        <sz val="10"/>
        <rFont val="Arial"/>
        <family val="2"/>
        <charset val="238"/>
      </rPr>
      <t xml:space="preserve">                (z 8.11.2024)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</si>
</sst>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\ m\Řs\ˇ\c\ yyyy"/>
    <numFmt numFmtId="165" formatCode="m\o\n\th\ d\,\ \y\y\y\y"/>
    <numFmt numFmtId="166" formatCode="_-* #,##0\ _K_č_s_-;\-* #,##0\ _K_č_s_-;_-* &quot;-&quot;\ _K_č_s_-;_-@_-"/>
  </numFmts>
  <fonts count="38" x14ac:knownFonts="1">
    <font>
      <sz val="10"/>
      <name val="Arial CE"/>
      <charset val="238"/>
    </font>
    <font>
      <sz val="1"/>
      <color indexed="8"/>
      <name val="Courier"/>
      <family val="3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 CE"/>
      <charset val="238"/>
    </font>
    <font>
      <sz val="10"/>
      <name val="Arial CE"/>
    </font>
    <font>
      <b/>
      <sz val="1"/>
      <color indexed="8"/>
      <name val="Courier"/>
      <family val="3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1"/>
      <color indexed="52"/>
      <name val="Calibri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i/>
      <sz val="10"/>
      <name val="Times New Roman"/>
      <family val="1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4"/>
      <name val="Arial"/>
      <family val="2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6"/>
      <color rgb="FF0070C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>
      <protection locked="0"/>
    </xf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0" borderId="1">
      <protection locked="0"/>
    </xf>
    <xf numFmtId="0" fontId="1" fillId="0" borderId="0">
      <protection locked="0"/>
    </xf>
    <xf numFmtId="0" fontId="1" fillId="0" borderId="0">
      <protection locked="0"/>
    </xf>
    <xf numFmtId="166" fontId="5" fillId="0" borderId="0" applyFont="0" applyFill="0" applyBorder="0" applyAlignment="0" applyProtection="0"/>
    <xf numFmtId="165" fontId="1" fillId="0" borderId="0">
      <protection locked="0"/>
    </xf>
    <xf numFmtId="164" fontId="1" fillId="0" borderId="0">
      <protection locked="0"/>
    </xf>
    <xf numFmtId="0" fontId="1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1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6" fillId="0" borderId="0">
      <protection locked="0"/>
    </xf>
    <xf numFmtId="0" fontId="6" fillId="0" borderId="0">
      <protection locked="0"/>
    </xf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4" fillId="0" borderId="0"/>
    <xf numFmtId="0" fontId="4" fillId="0" borderId="0"/>
    <xf numFmtId="0" fontId="15" fillId="0" borderId="0"/>
    <xf numFmtId="0" fontId="1" fillId="0" borderId="0">
      <protection locked="0"/>
    </xf>
    <xf numFmtId="0" fontId="1" fillId="0" borderId="0">
      <protection locked="0"/>
    </xf>
    <xf numFmtId="0" fontId="15" fillId="18" borderId="6" applyNumberFormat="0" applyFont="0" applyAlignment="0" applyProtection="0"/>
    <xf numFmtId="0" fontId="17" fillId="0" borderId="7" applyNumberFormat="0" applyFill="0" applyAlignment="0" applyProtection="0"/>
    <xf numFmtId="4" fontId="18" fillId="19" borderId="8" applyNumberFormat="0" applyProtection="0">
      <alignment vertical="center"/>
    </xf>
    <xf numFmtId="4" fontId="18" fillId="19" borderId="8" applyNumberFormat="0" applyProtection="0">
      <alignment horizontal="left" vertical="center" indent="1"/>
    </xf>
    <xf numFmtId="4" fontId="19" fillId="14" borderId="8" applyNumberFormat="0" applyProtection="0">
      <alignment horizontal="left" vertical="center" indent="1"/>
    </xf>
    <xf numFmtId="4" fontId="19" fillId="0" borderId="8" applyNumberFormat="0" applyProtection="0">
      <alignment horizontal="right" vertical="center"/>
    </xf>
    <xf numFmtId="4" fontId="19" fillId="14" borderId="8" applyNumberFormat="0" applyProtection="0">
      <alignment horizontal="left" vertical="center" indent="1"/>
    </xf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0" borderId="1">
      <protection locked="0"/>
    </xf>
    <xf numFmtId="0" fontId="22" fillId="7" borderId="9" applyNumberFormat="0" applyAlignment="0" applyProtection="0"/>
    <xf numFmtId="0" fontId="23" fillId="20" borderId="9" applyNumberFormat="0" applyAlignment="0" applyProtection="0"/>
    <xf numFmtId="0" fontId="24" fillId="20" borderId="10" applyNumberFormat="0" applyAlignment="0" applyProtection="0"/>
    <xf numFmtId="0" fontId="25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4" borderId="0" applyNumberFormat="0" applyBorder="0" applyAlignment="0" applyProtection="0"/>
  </cellStyleXfs>
  <cellXfs count="154">
    <xf numFmtId="0" fontId="0" fillId="0" borderId="0" xfId="0"/>
    <xf numFmtId="0" fontId="16" fillId="0" borderId="0" xfId="41" applyFont="1"/>
    <xf numFmtId="0" fontId="16" fillId="0" borderId="0" xfId="41" applyFont="1" applyFill="1"/>
    <xf numFmtId="0" fontId="27" fillId="0" borderId="0" xfId="0" applyFont="1" applyFill="1"/>
    <xf numFmtId="0" fontId="27" fillId="0" borderId="21" xfId="41" applyFont="1" applyFill="1" applyBorder="1" applyAlignment="1">
      <alignment horizontal="right" vertical="center"/>
    </xf>
    <xf numFmtId="0" fontId="27" fillId="0" borderId="24" xfId="41" applyFont="1" applyFill="1" applyBorder="1" applyAlignment="1">
      <alignment horizontal="right" vertical="center"/>
    </xf>
    <xf numFmtId="0" fontId="27" fillId="0" borderId="24" xfId="41" applyNumberFormat="1" applyFont="1" applyFill="1" applyBorder="1" applyAlignment="1">
      <alignment horizontal="right" vertical="center"/>
    </xf>
    <xf numFmtId="0" fontId="16" fillId="0" borderId="0" xfId="41" applyFont="1" applyBorder="1"/>
    <xf numFmtId="0" fontId="28" fillId="25" borderId="23" xfId="41" applyFont="1" applyFill="1" applyBorder="1" applyAlignment="1">
      <alignment horizontal="left" vertical="center"/>
    </xf>
    <xf numFmtId="0" fontId="28" fillId="25" borderId="23" xfId="41" applyFont="1" applyFill="1" applyBorder="1" applyAlignment="1" applyProtection="1">
      <alignment vertical="center"/>
      <protection locked="0"/>
    </xf>
    <xf numFmtId="0" fontId="28" fillId="25" borderId="22" xfId="41" applyFont="1" applyFill="1" applyBorder="1" applyAlignment="1">
      <alignment vertical="center"/>
    </xf>
    <xf numFmtId="4" fontId="27" fillId="0" borderId="11" xfId="41" applyNumberFormat="1" applyFont="1" applyFill="1" applyBorder="1" applyAlignment="1">
      <alignment horizontal="right" indent="1"/>
    </xf>
    <xf numFmtId="4" fontId="27" fillId="0" borderId="14" xfId="41" applyNumberFormat="1" applyFont="1" applyFill="1" applyBorder="1" applyAlignment="1">
      <alignment horizontal="right" indent="1"/>
    </xf>
    <xf numFmtId="4" fontId="28" fillId="0" borderId="11" xfId="41" applyNumberFormat="1" applyFont="1" applyFill="1" applyBorder="1" applyAlignment="1">
      <alignment horizontal="right" indent="1"/>
    </xf>
    <xf numFmtId="4" fontId="27" fillId="0" borderId="11" xfId="41" applyNumberFormat="1" applyFont="1" applyBorder="1" applyAlignment="1">
      <alignment horizontal="right" indent="1"/>
    </xf>
    <xf numFmtId="0" fontId="26" fillId="0" borderId="0" xfId="41" applyFont="1" applyAlignment="1">
      <alignment horizontal="right"/>
    </xf>
    <xf numFmtId="0" fontId="27" fillId="0" borderId="0" xfId="0" applyFont="1" applyAlignment="1">
      <alignment horizontal="center"/>
    </xf>
    <xf numFmtId="4" fontId="27" fillId="0" borderId="0" xfId="41" applyNumberFormat="1" applyFont="1" applyFill="1" applyBorder="1" applyAlignment="1">
      <alignment horizontal="right" indent="1"/>
    </xf>
    <xf numFmtId="0" fontId="27" fillId="0" borderId="21" xfId="41" applyNumberFormat="1" applyFont="1" applyFill="1" applyBorder="1" applyAlignment="1">
      <alignment horizontal="right" vertical="center"/>
    </xf>
    <xf numFmtId="4" fontId="27" fillId="0" borderId="0" xfId="41" applyNumberFormat="1" applyFont="1" applyFill="1" applyBorder="1" applyAlignment="1">
      <alignment horizontal="right" vertical="center" indent="1"/>
    </xf>
    <xf numFmtId="0" fontId="28" fillId="0" borderId="0" xfId="41" applyFont="1"/>
    <xf numFmtId="4" fontId="28" fillId="25" borderId="15" xfId="41" applyNumberFormat="1" applyFont="1" applyFill="1" applyBorder="1" applyAlignment="1">
      <alignment horizontal="right" vertical="center" wrapText="1" indent="1"/>
    </xf>
    <xf numFmtId="0" fontId="28" fillId="25" borderId="21" xfId="41" applyFont="1" applyFill="1" applyBorder="1" applyAlignment="1" applyProtection="1">
      <alignment vertical="center"/>
      <protection locked="0"/>
    </xf>
    <xf numFmtId="4" fontId="28" fillId="25" borderId="11" xfId="41" applyNumberFormat="1" applyFont="1" applyFill="1" applyBorder="1" applyAlignment="1">
      <alignment horizontal="right" vertical="center" indent="1"/>
    </xf>
    <xf numFmtId="4" fontId="28" fillId="25" borderId="11" xfId="41" applyNumberFormat="1" applyFont="1" applyFill="1" applyBorder="1" applyAlignment="1">
      <alignment horizontal="right" indent="1"/>
    </xf>
    <xf numFmtId="0" fontId="28" fillId="25" borderId="21" xfId="41" applyFont="1" applyFill="1" applyBorder="1" applyAlignment="1" applyProtection="1">
      <alignment vertical="center" wrapText="1"/>
      <protection locked="0"/>
    </xf>
    <xf numFmtId="4" fontId="28" fillId="25" borderId="15" xfId="41" applyNumberFormat="1" applyFont="1" applyFill="1" applyBorder="1" applyAlignment="1">
      <alignment horizontal="right" vertical="center" indent="1"/>
    </xf>
    <xf numFmtId="0" fontId="27" fillId="0" borderId="25" xfId="41" applyFont="1" applyFill="1" applyBorder="1" applyAlignment="1">
      <alignment horizontal="right" vertical="center"/>
    </xf>
    <xf numFmtId="0" fontId="27" fillId="0" borderId="25" xfId="41" applyNumberFormat="1" applyFont="1" applyFill="1" applyBorder="1" applyAlignment="1">
      <alignment horizontal="right" vertical="center"/>
    </xf>
    <xf numFmtId="4" fontId="27" fillId="0" borderId="20" xfId="41" applyNumberFormat="1" applyFont="1" applyBorder="1" applyAlignment="1">
      <alignment horizontal="right" vertical="center" indent="1"/>
    </xf>
    <xf numFmtId="4" fontId="28" fillId="25" borderId="0" xfId="41" applyNumberFormat="1" applyFont="1" applyFill="1" applyBorder="1" applyAlignment="1">
      <alignment horizontal="right" vertical="center" indent="1"/>
    </xf>
    <xf numFmtId="4" fontId="27" fillId="0" borderId="20" xfId="41" applyNumberFormat="1" applyFont="1" applyFill="1" applyBorder="1" applyAlignment="1">
      <alignment horizontal="right" vertical="center" indent="1"/>
    </xf>
    <xf numFmtId="4" fontId="27" fillId="0" borderId="0" xfId="41" applyNumberFormat="1" applyFont="1" applyBorder="1" applyAlignment="1">
      <alignment horizontal="right" vertical="center" indent="1"/>
    </xf>
    <xf numFmtId="4" fontId="28" fillId="0" borderId="0" xfId="41" applyNumberFormat="1" applyFont="1" applyFill="1" applyBorder="1" applyAlignment="1">
      <alignment horizontal="right" vertical="center" indent="1"/>
    </xf>
    <xf numFmtId="2" fontId="27" fillId="0" borderId="0" xfId="41" applyNumberFormat="1" applyFont="1" applyFill="1" applyBorder="1" applyAlignment="1">
      <alignment horizontal="right" vertical="center" indent="1"/>
    </xf>
    <xf numFmtId="2" fontId="27" fillId="0" borderId="20" xfId="41" applyNumberFormat="1" applyFont="1" applyFill="1" applyBorder="1" applyAlignment="1">
      <alignment horizontal="right" vertical="center" indent="1"/>
    </xf>
    <xf numFmtId="0" fontId="30" fillId="26" borderId="26" xfId="41" applyNumberFormat="1" applyFont="1" applyFill="1" applyBorder="1" applyAlignment="1">
      <alignment horizontal="right" vertical="center"/>
    </xf>
    <xf numFmtId="0" fontId="30" fillId="26" borderId="28" xfId="41" applyNumberFormat="1" applyFont="1" applyFill="1" applyBorder="1" applyAlignment="1">
      <alignment horizontal="right" vertical="center"/>
    </xf>
    <xf numFmtId="0" fontId="33" fillId="0" borderId="0" xfId="41" applyFont="1" applyAlignment="1">
      <alignment horizontal="right"/>
    </xf>
    <xf numFmtId="0" fontId="28" fillId="25" borderId="21" xfId="41" applyNumberFormat="1" applyFont="1" applyFill="1" applyBorder="1" applyAlignment="1">
      <alignment horizontal="left" vertical="center"/>
    </xf>
    <xf numFmtId="0" fontId="28" fillId="25" borderId="21" xfId="41" applyFont="1" applyFill="1" applyBorder="1" applyAlignment="1">
      <alignment horizontal="left" vertical="center"/>
    </xf>
    <xf numFmtId="0" fontId="34" fillId="0" borderId="0" xfId="41" applyFont="1" applyAlignment="1">
      <alignment horizontal="right"/>
    </xf>
    <xf numFmtId="0" fontId="31" fillId="0" borderId="0" xfId="41" applyFont="1" applyAlignment="1">
      <alignment horizontal="right"/>
    </xf>
    <xf numFmtId="0" fontId="28" fillId="27" borderId="23" xfId="41" applyFont="1" applyFill="1" applyBorder="1" applyAlignment="1" applyProtection="1">
      <alignment vertical="center"/>
      <protection locked="0"/>
    </xf>
    <xf numFmtId="4" fontId="28" fillId="27" borderId="15" xfId="41" applyNumberFormat="1" applyFont="1" applyFill="1" applyBorder="1" applyAlignment="1">
      <alignment horizontal="right" vertical="center" indent="1"/>
    </xf>
    <xf numFmtId="0" fontId="28" fillId="27" borderId="21" xfId="41" applyFont="1" applyFill="1" applyBorder="1" applyAlignment="1">
      <alignment horizontal="left" vertical="center" wrapText="1"/>
    </xf>
    <xf numFmtId="2" fontId="28" fillId="27" borderId="0" xfId="41" applyNumberFormat="1" applyFont="1" applyFill="1" applyBorder="1" applyAlignment="1">
      <alignment horizontal="right" vertical="center" indent="1"/>
    </xf>
    <xf numFmtId="4" fontId="27" fillId="0" borderId="14" xfId="41" applyNumberFormat="1" applyFont="1" applyBorder="1" applyAlignment="1">
      <alignment horizontal="right" indent="1"/>
    </xf>
    <xf numFmtId="4" fontId="28" fillId="27" borderId="11" xfId="41" applyNumberFormat="1" applyFont="1" applyFill="1" applyBorder="1" applyAlignment="1">
      <alignment horizontal="right" indent="1"/>
    </xf>
    <xf numFmtId="2" fontId="27" fillId="26" borderId="30" xfId="41" applyNumberFormat="1" applyFont="1" applyFill="1" applyBorder="1" applyAlignment="1">
      <alignment horizontal="right" vertical="center" indent="1"/>
    </xf>
    <xf numFmtId="4" fontId="27" fillId="26" borderId="27" xfId="41" applyNumberFormat="1" applyFont="1" applyFill="1" applyBorder="1" applyAlignment="1">
      <alignment horizontal="right" indent="1"/>
    </xf>
    <xf numFmtId="0" fontId="32" fillId="0" borderId="0" xfId="41" applyFont="1" applyAlignment="1">
      <alignment horizontal="left"/>
    </xf>
    <xf numFmtId="0" fontId="32" fillId="0" borderId="0" xfId="41" applyFont="1" applyAlignment="1"/>
    <xf numFmtId="4" fontId="28" fillId="28" borderId="11" xfId="41" applyNumberFormat="1" applyFont="1" applyFill="1" applyBorder="1" applyAlignment="1">
      <alignment horizontal="right" indent="1"/>
    </xf>
    <xf numFmtId="4" fontId="27" fillId="26" borderId="13" xfId="41" applyNumberFormat="1" applyFont="1" applyFill="1" applyBorder="1" applyAlignment="1">
      <alignment horizontal="right" indent="1"/>
    </xf>
    <xf numFmtId="0" fontId="35" fillId="0" borderId="0" xfId="41" applyFont="1" applyAlignment="1">
      <alignment horizontal="right" vertical="center"/>
    </xf>
    <xf numFmtId="0" fontId="27" fillId="0" borderId="0" xfId="41" applyNumberFormat="1" applyFont="1" applyFill="1" applyBorder="1" applyAlignment="1">
      <alignment horizontal="right" vertical="center"/>
    </xf>
    <xf numFmtId="0" fontId="27" fillId="0" borderId="0" xfId="41" applyFont="1" applyFill="1" applyBorder="1" applyAlignment="1">
      <alignment horizontal="right" vertical="center"/>
    </xf>
    <xf numFmtId="0" fontId="28" fillId="28" borderId="25" xfId="41" applyFont="1" applyFill="1" applyBorder="1" applyAlignment="1" applyProtection="1">
      <alignment horizontal="right" vertical="center"/>
      <protection locked="0"/>
    </xf>
    <xf numFmtId="0" fontId="27" fillId="26" borderId="34" xfId="41" applyNumberFormat="1" applyFont="1" applyFill="1" applyBorder="1" applyAlignment="1">
      <alignment horizontal="right" vertical="center"/>
    </xf>
    <xf numFmtId="4" fontId="27" fillId="26" borderId="30" xfId="41" applyNumberFormat="1" applyFont="1" applyFill="1" applyBorder="1" applyAlignment="1">
      <alignment horizontal="right" vertical="center" indent="1"/>
    </xf>
    <xf numFmtId="4" fontId="27" fillId="26" borderId="31" xfId="41" applyNumberFormat="1" applyFont="1" applyFill="1" applyBorder="1" applyAlignment="1">
      <alignment horizontal="right" vertical="center" indent="1"/>
    </xf>
    <xf numFmtId="0" fontId="28" fillId="28" borderId="32" xfId="41" applyFont="1" applyFill="1" applyBorder="1" applyAlignment="1" applyProtection="1">
      <alignment vertical="center" wrapText="1"/>
      <protection locked="0"/>
    </xf>
    <xf numFmtId="4" fontId="27" fillId="0" borderId="20" xfId="41" applyNumberFormat="1" applyFont="1" applyFill="1" applyBorder="1" applyAlignment="1">
      <alignment horizontal="right" indent="1"/>
    </xf>
    <xf numFmtId="4" fontId="27" fillId="26" borderId="11" xfId="41" applyNumberFormat="1" applyFont="1" applyFill="1" applyBorder="1" applyAlignment="1">
      <alignment horizontal="right" indent="1"/>
    </xf>
    <xf numFmtId="2" fontId="27" fillId="0" borderId="14" xfId="41" applyNumberFormat="1" applyFont="1" applyFill="1" applyBorder="1" applyAlignment="1">
      <alignment horizontal="right" vertical="center" indent="1"/>
    </xf>
    <xf numFmtId="4" fontId="27" fillId="0" borderId="20" xfId="41" applyNumberFormat="1" applyFont="1" applyBorder="1" applyAlignment="1">
      <alignment horizontal="right" indent="1"/>
    </xf>
    <xf numFmtId="4" fontId="27" fillId="0" borderId="0" xfId="41" applyNumberFormat="1" applyFont="1" applyBorder="1" applyAlignment="1">
      <alignment horizontal="right" indent="1"/>
    </xf>
    <xf numFmtId="0" fontId="28" fillId="25" borderId="0" xfId="41" applyFont="1" applyFill="1" applyBorder="1" applyAlignment="1">
      <alignment horizontal="center" vertical="center"/>
    </xf>
    <xf numFmtId="0" fontId="27" fillId="0" borderId="20" xfId="41" applyFont="1" applyFill="1" applyBorder="1" applyAlignment="1">
      <alignment horizontal="right" vertical="center"/>
    </xf>
    <xf numFmtId="0" fontId="30" fillId="26" borderId="30" xfId="41" applyFont="1" applyFill="1" applyBorder="1" applyAlignment="1">
      <alignment horizontal="right" vertical="center"/>
    </xf>
    <xf numFmtId="0" fontId="27" fillId="25" borderId="0" xfId="41" applyFont="1" applyFill="1" applyBorder="1" applyAlignment="1">
      <alignment horizontal="right" vertical="center"/>
    </xf>
    <xf numFmtId="0" fontId="27" fillId="0" borderId="20" xfId="41" applyNumberFormat="1" applyFont="1" applyFill="1" applyBorder="1" applyAlignment="1">
      <alignment horizontal="right" vertical="center"/>
    </xf>
    <xf numFmtId="0" fontId="28" fillId="25" borderId="15" xfId="41" applyFont="1" applyFill="1" applyBorder="1" applyAlignment="1">
      <alignment horizontal="center" vertical="center"/>
    </xf>
    <xf numFmtId="0" fontId="27" fillId="25" borderId="0" xfId="41" applyNumberFormat="1" applyFont="1" applyFill="1" applyBorder="1" applyAlignment="1">
      <alignment horizontal="right" vertical="center"/>
    </xf>
    <xf numFmtId="0" fontId="28" fillId="27" borderId="0" xfId="41" applyFont="1" applyFill="1" applyBorder="1" applyAlignment="1">
      <alignment horizontal="center" vertical="center"/>
    </xf>
    <xf numFmtId="0" fontId="27" fillId="26" borderId="30" xfId="41" applyNumberFormat="1" applyFont="1" applyFill="1" applyBorder="1" applyAlignment="1">
      <alignment horizontal="right" vertical="center"/>
    </xf>
    <xf numFmtId="0" fontId="30" fillId="26" borderId="31" xfId="41" applyFont="1" applyFill="1" applyBorder="1" applyAlignment="1">
      <alignment horizontal="right" vertical="center"/>
    </xf>
    <xf numFmtId="0" fontId="28" fillId="28" borderId="0" xfId="41" applyFont="1" applyFill="1" applyBorder="1" applyAlignment="1" applyProtection="1">
      <alignment horizontal="right" vertical="center"/>
      <protection locked="0"/>
    </xf>
    <xf numFmtId="0" fontId="27" fillId="26" borderId="31" xfId="41" applyFont="1" applyFill="1" applyBorder="1" applyAlignment="1">
      <alignment horizontal="right" vertical="center"/>
    </xf>
    <xf numFmtId="4" fontId="27" fillId="0" borderId="11" xfId="41" applyNumberFormat="1" applyFont="1" applyFill="1" applyBorder="1" applyAlignment="1">
      <alignment horizontal="right" vertical="center" indent="1"/>
    </xf>
    <xf numFmtId="4" fontId="27" fillId="0" borderId="14" xfId="41" applyNumberFormat="1" applyFont="1" applyBorder="1" applyAlignment="1">
      <alignment horizontal="right" vertical="center" indent="1"/>
    </xf>
    <xf numFmtId="4" fontId="27" fillId="26" borderId="27" xfId="41" applyNumberFormat="1" applyFont="1" applyFill="1" applyBorder="1" applyAlignment="1">
      <alignment horizontal="right" vertical="center" indent="1"/>
    </xf>
    <xf numFmtId="4" fontId="27" fillId="0" borderId="11" xfId="41" applyNumberFormat="1" applyFont="1" applyBorder="1" applyAlignment="1">
      <alignment horizontal="right" vertical="center" indent="1"/>
    </xf>
    <xf numFmtId="4" fontId="27" fillId="0" borderId="14" xfId="41" applyNumberFormat="1" applyFont="1" applyFill="1" applyBorder="1" applyAlignment="1">
      <alignment horizontal="right" vertical="center" indent="1"/>
    </xf>
    <xf numFmtId="4" fontId="28" fillId="25" borderId="35" xfId="41" applyNumberFormat="1" applyFont="1" applyFill="1" applyBorder="1" applyAlignment="1">
      <alignment horizontal="right" vertical="center" wrapText="1" indent="1"/>
    </xf>
    <xf numFmtId="4" fontId="28" fillId="25" borderId="35" xfId="41" applyNumberFormat="1" applyFont="1" applyFill="1" applyBorder="1" applyAlignment="1">
      <alignment horizontal="right" vertical="center" indent="1"/>
    </xf>
    <xf numFmtId="4" fontId="28" fillId="27" borderId="35" xfId="41" applyNumberFormat="1" applyFont="1" applyFill="1" applyBorder="1" applyAlignment="1">
      <alignment horizontal="right" vertical="center" indent="1"/>
    </xf>
    <xf numFmtId="2" fontId="27" fillId="0" borderId="11" xfId="41" applyNumberFormat="1" applyFont="1" applyBorder="1" applyAlignment="1">
      <alignment horizontal="right" vertical="center" indent="1"/>
    </xf>
    <xf numFmtId="2" fontId="27" fillId="0" borderId="14" xfId="41" applyNumberFormat="1" applyFont="1" applyBorder="1" applyAlignment="1">
      <alignment horizontal="right" vertical="center" indent="1"/>
    </xf>
    <xf numFmtId="2" fontId="28" fillId="27" borderId="11" xfId="41" applyNumberFormat="1" applyFont="1" applyFill="1" applyBorder="1" applyAlignment="1">
      <alignment horizontal="right" vertical="center" indent="1"/>
    </xf>
    <xf numFmtId="2" fontId="27" fillId="0" borderId="11" xfId="41" applyNumberFormat="1" applyFont="1" applyFill="1" applyBorder="1" applyAlignment="1">
      <alignment horizontal="right" vertical="center" indent="1"/>
    </xf>
    <xf numFmtId="2" fontId="28" fillId="25" borderId="11" xfId="41" applyNumberFormat="1" applyFont="1" applyFill="1" applyBorder="1" applyAlignment="1">
      <alignment horizontal="right" vertical="center" indent="1"/>
    </xf>
    <xf numFmtId="4" fontId="28" fillId="0" borderId="11" xfId="41" applyNumberFormat="1" applyFont="1" applyFill="1" applyBorder="1" applyAlignment="1">
      <alignment horizontal="right" vertical="center" indent="1"/>
    </xf>
    <xf numFmtId="2" fontId="27" fillId="26" borderId="27" xfId="41" applyNumberFormat="1" applyFont="1" applyFill="1" applyBorder="1" applyAlignment="1">
      <alignment horizontal="right" vertical="center" indent="1"/>
    </xf>
    <xf numFmtId="4" fontId="27" fillId="26" borderId="36" xfId="41" applyNumberFormat="1" applyFont="1" applyFill="1" applyBorder="1" applyAlignment="1">
      <alignment horizontal="right" vertical="center" indent="1"/>
    </xf>
    <xf numFmtId="4" fontId="28" fillId="0" borderId="12" xfId="41" applyNumberFormat="1" applyFont="1" applyBorder="1" applyAlignment="1">
      <alignment horizontal="right" vertical="center" indent="1"/>
    </xf>
    <xf numFmtId="4" fontId="28" fillId="28" borderId="11" xfId="41" applyNumberFormat="1" applyFont="1" applyFill="1" applyBorder="1" applyAlignment="1">
      <alignment horizontal="right" vertical="center" indent="1"/>
    </xf>
    <xf numFmtId="4" fontId="27" fillId="0" borderId="11" xfId="0" applyNumberFormat="1" applyFont="1" applyBorder="1" applyAlignment="1">
      <alignment horizontal="right" vertical="center" indent="1"/>
    </xf>
    <xf numFmtId="2" fontId="27" fillId="0" borderId="0" xfId="41" applyNumberFormat="1" applyFont="1" applyBorder="1" applyAlignment="1">
      <alignment horizontal="right" vertical="center" indent="1"/>
    </xf>
    <xf numFmtId="2" fontId="27" fillId="0" borderId="20" xfId="41" applyNumberFormat="1" applyFont="1" applyBorder="1" applyAlignment="1">
      <alignment horizontal="right" vertical="center" indent="1"/>
    </xf>
    <xf numFmtId="2" fontId="28" fillId="25" borderId="0" xfId="41" applyNumberFormat="1" applyFont="1" applyFill="1" applyBorder="1" applyAlignment="1">
      <alignment horizontal="right" vertical="center" indent="1"/>
    </xf>
    <xf numFmtId="4" fontId="28" fillId="28" borderId="0" xfId="41" applyNumberFormat="1" applyFont="1" applyFill="1" applyBorder="1" applyAlignment="1">
      <alignment horizontal="right" vertical="center" indent="1"/>
    </xf>
    <xf numFmtId="4" fontId="27" fillId="26" borderId="30" xfId="41" applyNumberFormat="1" applyFont="1" applyFill="1" applyBorder="1" applyAlignment="1">
      <alignment horizontal="right" indent="1"/>
    </xf>
    <xf numFmtId="4" fontId="28" fillId="25" borderId="0" xfId="41" applyNumberFormat="1" applyFont="1" applyFill="1" applyBorder="1" applyAlignment="1">
      <alignment horizontal="right" indent="1"/>
    </xf>
    <xf numFmtId="4" fontId="28" fillId="0" borderId="0" xfId="41" applyNumberFormat="1" applyFont="1" applyFill="1" applyBorder="1" applyAlignment="1">
      <alignment horizontal="right" indent="1"/>
    </xf>
    <xf numFmtId="4" fontId="28" fillId="27" borderId="0" xfId="41" applyNumberFormat="1" applyFont="1" applyFill="1" applyBorder="1" applyAlignment="1">
      <alignment horizontal="right" indent="1"/>
    </xf>
    <xf numFmtId="4" fontId="27" fillId="26" borderId="37" xfId="41" applyNumberFormat="1" applyFont="1" applyFill="1" applyBorder="1" applyAlignment="1">
      <alignment horizontal="right" indent="1"/>
    </xf>
    <xf numFmtId="4" fontId="28" fillId="28" borderId="0" xfId="41" applyNumberFormat="1" applyFont="1" applyFill="1" applyBorder="1" applyAlignment="1">
      <alignment horizontal="right" indent="1"/>
    </xf>
    <xf numFmtId="4" fontId="15" fillId="0" borderId="11" xfId="41" applyNumberFormat="1" applyFont="1" applyFill="1" applyBorder="1" applyAlignment="1">
      <alignment horizontal="right" indent="1"/>
    </xf>
    <xf numFmtId="2" fontId="27" fillId="0" borderId="14" xfId="41" applyNumberFormat="1" applyFont="1" applyFill="1" applyBorder="1" applyAlignment="1">
      <alignment horizontal="right" indent="1"/>
    </xf>
    <xf numFmtId="0" fontId="28" fillId="25" borderId="21" xfId="41" applyFont="1" applyFill="1" applyBorder="1" applyAlignment="1" applyProtection="1">
      <alignment horizontal="right" vertical="center"/>
      <protection locked="0"/>
    </xf>
    <xf numFmtId="0" fontId="28" fillId="25" borderId="0" xfId="41" applyFont="1" applyFill="1" applyBorder="1" applyAlignment="1" applyProtection="1">
      <alignment horizontal="right" vertical="center"/>
      <protection locked="0"/>
    </xf>
    <xf numFmtId="4" fontId="29" fillId="25" borderId="11" xfId="42" applyNumberFormat="1" applyFont="1" applyFill="1" applyBorder="1" applyAlignment="1">
      <alignment horizontal="right" vertical="center" wrapText="1" indent="1"/>
    </xf>
    <xf numFmtId="4" fontId="29" fillId="25" borderId="0" xfId="42" applyNumberFormat="1" applyFont="1" applyFill="1" applyBorder="1" applyAlignment="1">
      <alignment horizontal="right" vertical="center" wrapText="1" indent="1"/>
    </xf>
    <xf numFmtId="4" fontId="29" fillId="0" borderId="12" xfId="42" applyNumberFormat="1" applyFont="1" applyFill="1" applyBorder="1" applyAlignment="1">
      <alignment horizontal="right" vertical="center" wrapText="1" indent="1"/>
    </xf>
    <xf numFmtId="4" fontId="29" fillId="0" borderId="18" xfId="42" applyNumberFormat="1" applyFont="1" applyFill="1" applyBorder="1" applyAlignment="1">
      <alignment horizontal="right" vertical="center" wrapText="1" indent="1"/>
    </xf>
    <xf numFmtId="4" fontId="28" fillId="0" borderId="18" xfId="41" applyNumberFormat="1" applyFont="1" applyFill="1" applyBorder="1" applyAlignment="1">
      <alignment horizontal="right" vertical="center" indent="1"/>
    </xf>
    <xf numFmtId="4" fontId="28" fillId="0" borderId="12" xfId="41" applyNumberFormat="1" applyFont="1" applyFill="1" applyBorder="1" applyAlignment="1">
      <alignment horizontal="right" vertical="center" indent="1"/>
    </xf>
    <xf numFmtId="4" fontId="28" fillId="0" borderId="35" xfId="41" applyNumberFormat="1" applyFont="1" applyFill="1" applyBorder="1" applyAlignment="1">
      <alignment horizontal="right" vertical="center" indent="1"/>
    </xf>
    <xf numFmtId="4" fontId="28" fillId="0" borderId="15" xfId="41" applyNumberFormat="1" applyFont="1" applyFill="1" applyBorder="1" applyAlignment="1">
      <alignment horizontal="right" vertical="center" indent="1"/>
    </xf>
    <xf numFmtId="4" fontId="28" fillId="32" borderId="11" xfId="41" applyNumberFormat="1" applyFont="1" applyFill="1" applyBorder="1" applyAlignment="1">
      <alignment horizontal="right" vertical="center" indent="1"/>
    </xf>
    <xf numFmtId="4" fontId="27" fillId="0" borderId="14" xfId="0" applyNumberFormat="1" applyFont="1" applyBorder="1" applyAlignment="1">
      <alignment horizontal="right" vertical="center" indent="1"/>
    </xf>
    <xf numFmtId="0" fontId="37" fillId="0" borderId="0" xfId="41" applyFont="1" applyAlignment="1">
      <alignment horizontal="right" vertical="center"/>
    </xf>
    <xf numFmtId="4" fontId="28" fillId="30" borderId="0" xfId="41" applyNumberFormat="1" applyFont="1" applyFill="1" applyBorder="1" applyAlignment="1">
      <alignment horizontal="right" vertical="center" indent="1"/>
    </xf>
    <xf numFmtId="4" fontId="28" fillId="30" borderId="0" xfId="41" applyNumberFormat="1" applyFont="1" applyFill="1" applyBorder="1" applyAlignment="1">
      <alignment horizontal="right" indent="1"/>
    </xf>
    <xf numFmtId="2" fontId="28" fillId="30" borderId="0" xfId="41" applyNumberFormat="1" applyFont="1" applyFill="1" applyBorder="1" applyAlignment="1">
      <alignment horizontal="right" vertical="center" indent="1"/>
    </xf>
    <xf numFmtId="4" fontId="28" fillId="29" borderId="0" xfId="41" applyNumberFormat="1" applyFont="1" applyFill="1" applyBorder="1" applyAlignment="1">
      <alignment horizontal="right" indent="1"/>
    </xf>
    <xf numFmtId="4" fontId="28" fillId="32" borderId="11" xfId="41" applyNumberFormat="1" applyFont="1" applyFill="1" applyBorder="1" applyAlignment="1">
      <alignment horizontal="right" indent="1"/>
    </xf>
    <xf numFmtId="2" fontId="28" fillId="32" borderId="11" xfId="41" applyNumberFormat="1" applyFont="1" applyFill="1" applyBorder="1" applyAlignment="1">
      <alignment horizontal="right" vertical="center" indent="1"/>
    </xf>
    <xf numFmtId="4" fontId="28" fillId="31" borderId="11" xfId="41" applyNumberFormat="1" applyFont="1" applyFill="1" applyBorder="1" applyAlignment="1">
      <alignment horizontal="right" indent="1"/>
    </xf>
    <xf numFmtId="4" fontId="27" fillId="0" borderId="0" xfId="0" applyNumberFormat="1" applyFont="1" applyBorder="1" applyAlignment="1">
      <alignment horizontal="right" vertical="center" indent="1"/>
    </xf>
    <xf numFmtId="2" fontId="27" fillId="0" borderId="20" xfId="41" applyNumberFormat="1" applyFont="1" applyFill="1" applyBorder="1" applyAlignment="1">
      <alignment horizontal="right" indent="1"/>
    </xf>
    <xf numFmtId="4" fontId="27" fillId="26" borderId="0" xfId="41" applyNumberFormat="1" applyFont="1" applyFill="1" applyBorder="1" applyAlignment="1">
      <alignment horizontal="right" indent="1"/>
    </xf>
    <xf numFmtId="0" fontId="28" fillId="28" borderId="18" xfId="41" applyFont="1" applyFill="1" applyBorder="1" applyAlignment="1">
      <alignment horizontal="center" vertical="center"/>
    </xf>
    <xf numFmtId="4" fontId="28" fillId="0" borderId="25" xfId="41" applyNumberFormat="1" applyFont="1" applyFill="1" applyBorder="1" applyAlignment="1">
      <alignment horizontal="right" vertical="center" indent="1"/>
    </xf>
    <xf numFmtId="4" fontId="28" fillId="0" borderId="38" xfId="41" applyNumberFormat="1" applyFont="1" applyFill="1" applyBorder="1" applyAlignment="1">
      <alignment horizontal="right" vertical="center" indent="1"/>
    </xf>
    <xf numFmtId="4" fontId="28" fillId="0" borderId="32" xfId="41" applyNumberFormat="1" applyFont="1" applyBorder="1" applyAlignment="1">
      <alignment horizontal="right" vertical="center" indent="1"/>
    </xf>
    <xf numFmtId="4" fontId="27" fillId="0" borderId="39" xfId="0" applyNumberFormat="1" applyFont="1" applyBorder="1" applyAlignment="1">
      <alignment horizontal="right" vertical="center" indent="1"/>
    </xf>
    <xf numFmtId="0" fontId="28" fillId="31" borderId="12" xfId="41" applyFont="1" applyFill="1" applyBorder="1" applyAlignment="1">
      <alignment horizontal="center" vertical="center" wrapText="1"/>
    </xf>
    <xf numFmtId="0" fontId="28" fillId="31" borderId="13" xfId="41" applyFont="1" applyFill="1" applyBorder="1" applyAlignment="1">
      <alignment horizontal="center" vertical="center" wrapText="1"/>
    </xf>
    <xf numFmtId="0" fontId="28" fillId="29" borderId="12" xfId="41" applyFont="1" applyFill="1" applyBorder="1" applyAlignment="1">
      <alignment horizontal="center" vertical="center" wrapText="1"/>
    </xf>
    <xf numFmtId="0" fontId="28" fillId="29" borderId="13" xfId="4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8" fillId="28" borderId="29" xfId="41" applyFont="1" applyFill="1" applyBorder="1" applyAlignment="1">
      <alignment horizontal="center" vertical="center"/>
    </xf>
    <xf numFmtId="0" fontId="28" fillId="28" borderId="33" xfId="41" applyFont="1" applyFill="1" applyBorder="1" applyAlignment="1">
      <alignment horizontal="center" vertical="center"/>
    </xf>
    <xf numFmtId="0" fontId="28" fillId="28" borderId="12" xfId="41" applyFont="1" applyFill="1" applyBorder="1" applyAlignment="1">
      <alignment horizontal="center" vertical="center"/>
    </xf>
    <xf numFmtId="0" fontId="28" fillId="28" borderId="13" xfId="41" applyFont="1" applyFill="1" applyBorder="1" applyAlignment="1">
      <alignment horizontal="center" vertical="center"/>
    </xf>
    <xf numFmtId="0" fontId="28" fillId="0" borderId="22" xfId="41" applyNumberFormat="1" applyFont="1" applyBorder="1" applyAlignment="1">
      <alignment horizontal="center" vertical="center"/>
    </xf>
    <xf numFmtId="0" fontId="28" fillId="0" borderId="17" xfId="41" applyNumberFormat="1" applyFont="1" applyBorder="1" applyAlignment="1">
      <alignment horizontal="center" vertical="center"/>
    </xf>
    <xf numFmtId="0" fontId="28" fillId="0" borderId="19" xfId="41" applyNumberFormat="1" applyFont="1" applyBorder="1" applyAlignment="1">
      <alignment horizontal="center" vertical="center"/>
    </xf>
    <xf numFmtId="0" fontId="28" fillId="0" borderId="16" xfId="41" applyNumberFormat="1" applyFont="1" applyBorder="1" applyAlignment="1">
      <alignment horizontal="center" vertical="center"/>
    </xf>
    <xf numFmtId="0" fontId="28" fillId="28" borderId="12" xfId="41" applyFont="1" applyFill="1" applyBorder="1" applyAlignment="1">
      <alignment horizontal="center" vertical="center" wrapText="1"/>
    </xf>
    <xf numFmtId="0" fontId="28" fillId="28" borderId="13" xfId="41" applyFont="1" applyFill="1" applyBorder="1" applyAlignment="1">
      <alignment horizontal="center" vertical="center" wrapText="1"/>
    </xf>
  </cellXfs>
  <cellStyles count="65">
    <cellStyle name="¬µrk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" xfId="21"/>
    <cellStyle name="Currency" xfId="22"/>
    <cellStyle name="čárky [0]_PojFKSPUR 98  (2)" xfId="23"/>
    <cellStyle name="Date" xfId="24"/>
    <cellStyle name="Datum" xfId="25"/>
    <cellStyle name="Fixed" xfId="26"/>
    <cellStyle name="Heading1" xfId="27"/>
    <cellStyle name="Heading2" xfId="28"/>
    <cellStyle name="Kontrolní buňka" xfId="30" builtinId="23" customBuiltin="1"/>
    <cellStyle name="M·na" xfId="3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adpis1" xfId="36"/>
    <cellStyle name="Nadpis2" xfId="37"/>
    <cellStyle name="Název" xfId="38" builtinId="15" customBuiltin="1"/>
    <cellStyle name="Neutrální" xfId="39" builtinId="28" customBuiltin="1"/>
    <cellStyle name="Normal_Tableau1" xfId="40"/>
    <cellStyle name="Normální" xfId="0" builtinId="0"/>
    <cellStyle name="normální_7-bilance2009-test" xfId="41"/>
    <cellStyle name="normální_VaV -17" xfId="42"/>
    <cellStyle name="Percent" xfId="43"/>
    <cellStyle name="Pevní" xfId="44"/>
    <cellStyle name="Poznámka" xfId="45" builtinId="10" customBuiltin="1"/>
    <cellStyle name="Propojená buňka" xfId="46" builtinId="24" customBuiltin="1"/>
    <cellStyle name="SAPBEXaggData" xfId="47"/>
    <cellStyle name="SAPBEXaggItem" xfId="48"/>
    <cellStyle name="SAPBEXchaText" xfId="49"/>
    <cellStyle name="SAPBEXstdData" xfId="50"/>
    <cellStyle name="SAPBEXstdItem" xfId="51"/>
    <cellStyle name="Správně" xfId="52" builtinId="26" customBuiltin="1"/>
    <cellStyle name="Špatně" xfId="29" builtinId="27" customBuiltin="1"/>
    <cellStyle name="Text upozornění" xfId="53" builtinId="11" customBuiltin="1"/>
    <cellStyle name="Total" xfId="54"/>
    <cellStyle name="Vstup" xfId="55" builtinId="20" customBuiltin="1"/>
    <cellStyle name="Výpočet" xfId="56" builtinId="22" customBuiltin="1"/>
    <cellStyle name="Výstup" xfId="57" builtinId="21" customBuiltin="1"/>
    <cellStyle name="Vysvětlující text" xfId="58" builtinId="53" customBuiltin="1"/>
    <cellStyle name="Zvýraznění 1" xfId="59" builtinId="29" customBuiltin="1"/>
    <cellStyle name="Zvýraznění 2" xfId="60" builtinId="33" customBuiltin="1"/>
    <cellStyle name="Zvýraznění 3" xfId="61" builtinId="37" customBuiltin="1"/>
    <cellStyle name="Zvýraznění 4" xfId="62" builtinId="41" customBuiltin="1"/>
    <cellStyle name="Zvýraznění 5" xfId="63" builtinId="45" customBuiltin="1"/>
    <cellStyle name="Zvýraznění 6" xfId="64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il%204%20SR%2020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odd14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áv.uk,.KPR"/>
      <sheetName val="301-KPR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9"/>
  <sheetViews>
    <sheetView tabSelected="1" zoomScaleNormal="100" workbookViewId="0">
      <pane xSplit="2" ySplit="5" topLeftCell="E6" activePane="bottomRight" state="frozen"/>
      <selection pane="topRight" activeCell="C1" sqref="C1"/>
      <selection pane="bottomLeft" activeCell="A6" sqref="A6"/>
      <selection pane="bottomRight" activeCell="H60" sqref="H60"/>
    </sheetView>
  </sheetViews>
  <sheetFormatPr defaultRowHeight="12.75" x14ac:dyDescent="0.2"/>
  <cols>
    <col min="1" max="1" width="40.7109375" style="1" customWidth="1"/>
    <col min="2" max="2" width="3.140625" style="1" customWidth="1"/>
    <col min="3" max="11" width="15.7109375" style="1" customWidth="1"/>
    <col min="12" max="16384" width="9.140625" style="1"/>
  </cols>
  <sheetData>
    <row r="1" spans="1:11" ht="24" customHeight="1" x14ac:dyDescent="0.2">
      <c r="J1" s="123" t="s">
        <v>36</v>
      </c>
      <c r="K1" s="55"/>
    </row>
    <row r="2" spans="1:11" ht="23.25" customHeight="1" x14ac:dyDescent="0.25">
      <c r="A2" s="51" t="s">
        <v>28</v>
      </c>
      <c r="B2" s="52"/>
      <c r="C2" s="52"/>
      <c r="D2" s="52"/>
      <c r="E2" s="41"/>
      <c r="F2" s="41"/>
      <c r="G2" s="41"/>
      <c r="H2" s="41"/>
      <c r="I2" s="41"/>
      <c r="J2" s="42"/>
      <c r="K2" s="42"/>
    </row>
    <row r="3" spans="1:11" ht="14.25" customHeight="1" thickBot="1" x14ac:dyDescent="0.25">
      <c r="A3" s="16"/>
      <c r="B3" s="16"/>
      <c r="C3" s="15"/>
      <c r="D3" s="15"/>
      <c r="E3" s="38"/>
    </row>
    <row r="4" spans="1:11" ht="13.5" customHeight="1" x14ac:dyDescent="0.2">
      <c r="A4" s="148" t="s">
        <v>0</v>
      </c>
      <c r="B4" s="149"/>
      <c r="C4" s="144" t="s">
        <v>33</v>
      </c>
      <c r="D4" s="146" t="s">
        <v>32</v>
      </c>
      <c r="E4" s="152" t="s">
        <v>31</v>
      </c>
      <c r="F4" s="152" t="s">
        <v>30</v>
      </c>
      <c r="G4" s="152" t="s">
        <v>29</v>
      </c>
      <c r="H4" s="152" t="s">
        <v>34</v>
      </c>
      <c r="I4" s="152" t="s">
        <v>37</v>
      </c>
      <c r="J4" s="141" t="s">
        <v>38</v>
      </c>
      <c r="K4" s="139" t="s">
        <v>39</v>
      </c>
    </row>
    <row r="5" spans="1:11" ht="32.25" customHeight="1" thickBot="1" x14ac:dyDescent="0.25">
      <c r="A5" s="150"/>
      <c r="B5" s="151"/>
      <c r="C5" s="145"/>
      <c r="D5" s="147"/>
      <c r="E5" s="153"/>
      <c r="F5" s="153"/>
      <c r="G5" s="153"/>
      <c r="H5" s="153"/>
      <c r="I5" s="153"/>
      <c r="J5" s="142"/>
      <c r="K5" s="140"/>
    </row>
    <row r="6" spans="1:11" ht="12.75" customHeight="1" x14ac:dyDescent="0.2">
      <c r="A6" s="10" t="s">
        <v>12</v>
      </c>
      <c r="B6" s="68" t="s">
        <v>17</v>
      </c>
      <c r="C6" s="115">
        <f t="shared" ref="C6:J6" si="0">C7+C10</f>
        <v>207710.06894</v>
      </c>
      <c r="D6" s="116">
        <f t="shared" si="0"/>
        <v>143756.62426000001</v>
      </c>
      <c r="E6" s="115">
        <f t="shared" si="0"/>
        <v>131263.57737000001</v>
      </c>
      <c r="F6" s="117">
        <f t="shared" si="0"/>
        <v>108072.56320999999</v>
      </c>
      <c r="G6" s="118">
        <f t="shared" si="0"/>
        <v>106519.13800000001</v>
      </c>
      <c r="H6" s="117">
        <f t="shared" si="0"/>
        <v>107446.94667999999</v>
      </c>
      <c r="I6" s="118">
        <f t="shared" ref="I6" si="1">I7+I10</f>
        <v>96952.862810000006</v>
      </c>
      <c r="J6" s="117">
        <f t="shared" si="0"/>
        <v>84952.86</v>
      </c>
      <c r="K6" s="118">
        <f t="shared" ref="K6" si="2">K7+K10</f>
        <v>84952.86</v>
      </c>
    </row>
    <row r="7" spans="1:11" ht="12.75" customHeight="1" x14ac:dyDescent="0.2">
      <c r="A7" s="111" t="s">
        <v>11</v>
      </c>
      <c r="B7" s="68"/>
      <c r="C7" s="113">
        <f t="shared" ref="C7:J7" si="3">C8+C9</f>
        <v>194782.14994</v>
      </c>
      <c r="D7" s="114">
        <f t="shared" si="3"/>
        <v>143756.62426000001</v>
      </c>
      <c r="E7" s="113">
        <f t="shared" si="3"/>
        <v>131263.57737000001</v>
      </c>
      <c r="F7" s="30">
        <f t="shared" si="3"/>
        <v>108072.56320999999</v>
      </c>
      <c r="G7" s="23">
        <f t="shared" si="3"/>
        <v>106519.13800000001</v>
      </c>
      <c r="H7" s="30">
        <f t="shared" si="3"/>
        <v>107446.94667999999</v>
      </c>
      <c r="I7" s="23">
        <f t="shared" ref="I7" si="4">I8+I9</f>
        <v>96952.862810000006</v>
      </c>
      <c r="J7" s="124">
        <f t="shared" si="3"/>
        <v>84952.86</v>
      </c>
      <c r="K7" s="121">
        <f t="shared" ref="K7" si="5">K8+K9</f>
        <v>84952.86</v>
      </c>
    </row>
    <row r="8" spans="1:11" ht="12.75" customHeight="1" x14ac:dyDescent="0.2">
      <c r="A8" s="4" t="s">
        <v>6</v>
      </c>
      <c r="B8" s="57"/>
      <c r="C8" s="80">
        <v>194782.14994</v>
      </c>
      <c r="D8" s="19">
        <v>143756.62426000001</v>
      </c>
      <c r="E8" s="11">
        <v>131263.57737000001</v>
      </c>
      <c r="F8" s="17">
        <v>108072.56320999999</v>
      </c>
      <c r="G8" s="11">
        <v>106519.13800000001</v>
      </c>
      <c r="H8" s="17">
        <v>107446.94667999999</v>
      </c>
      <c r="I8" s="80">
        <v>96952.862810000006</v>
      </c>
      <c r="J8" s="19">
        <v>84952.86</v>
      </c>
      <c r="K8" s="80">
        <v>84952.86</v>
      </c>
    </row>
    <row r="9" spans="1:11" ht="12.75" customHeight="1" x14ac:dyDescent="0.2">
      <c r="A9" s="4" t="s">
        <v>5</v>
      </c>
      <c r="B9" s="57"/>
      <c r="C9" s="80">
        <v>0</v>
      </c>
      <c r="D9" s="32">
        <v>0</v>
      </c>
      <c r="E9" s="83">
        <v>0</v>
      </c>
      <c r="F9" s="67">
        <v>0</v>
      </c>
      <c r="G9" s="14">
        <v>0</v>
      </c>
      <c r="H9" s="67">
        <v>0</v>
      </c>
      <c r="I9" s="14">
        <v>0</v>
      </c>
      <c r="J9" s="67">
        <v>0</v>
      </c>
      <c r="K9" s="14">
        <v>0</v>
      </c>
    </row>
    <row r="10" spans="1:11" s="7" customFormat="1" ht="12.75" customHeight="1" x14ac:dyDescent="0.2">
      <c r="A10" s="6" t="s">
        <v>10</v>
      </c>
      <c r="B10" s="69"/>
      <c r="C10" s="81">
        <v>12927.919</v>
      </c>
      <c r="D10" s="29">
        <v>0</v>
      </c>
      <c r="E10" s="81">
        <v>0</v>
      </c>
      <c r="F10" s="66">
        <v>0</v>
      </c>
      <c r="G10" s="47">
        <v>0</v>
      </c>
      <c r="H10" s="66">
        <v>0</v>
      </c>
      <c r="I10" s="47">
        <v>0</v>
      </c>
      <c r="J10" s="66">
        <v>0</v>
      </c>
      <c r="K10" s="47">
        <v>0</v>
      </c>
    </row>
    <row r="11" spans="1:11" s="7" customFormat="1" ht="12.75" customHeight="1" x14ac:dyDescent="0.2">
      <c r="A11" s="36" t="s">
        <v>25</v>
      </c>
      <c r="B11" s="70"/>
      <c r="C11" s="82">
        <v>4043.2359999999999</v>
      </c>
      <c r="D11" s="60">
        <v>0</v>
      </c>
      <c r="E11" s="82">
        <v>0</v>
      </c>
      <c r="F11" s="103">
        <v>0</v>
      </c>
      <c r="G11" s="50">
        <v>0</v>
      </c>
      <c r="H11" s="103">
        <v>0</v>
      </c>
      <c r="I11" s="50">
        <v>0</v>
      </c>
      <c r="J11" s="103">
        <v>0</v>
      </c>
      <c r="K11" s="50">
        <v>0</v>
      </c>
    </row>
    <row r="12" spans="1:11" s="7" customFormat="1" ht="12.75" customHeight="1" x14ac:dyDescent="0.2">
      <c r="A12" s="39" t="s">
        <v>20</v>
      </c>
      <c r="B12" s="71"/>
      <c r="C12" s="23">
        <v>0</v>
      </c>
      <c r="D12" s="30">
        <v>0</v>
      </c>
      <c r="E12" s="23">
        <v>0</v>
      </c>
      <c r="F12" s="104">
        <f t="shared" ref="F12:K12" si="6">F13+F14</f>
        <v>0</v>
      </c>
      <c r="G12" s="24">
        <f t="shared" si="6"/>
        <v>0</v>
      </c>
      <c r="H12" s="104">
        <f t="shared" si="6"/>
        <v>0</v>
      </c>
      <c r="I12" s="24">
        <f t="shared" si="6"/>
        <v>0</v>
      </c>
      <c r="J12" s="125">
        <f t="shared" si="6"/>
        <v>0</v>
      </c>
      <c r="K12" s="128">
        <f t="shared" si="6"/>
        <v>0</v>
      </c>
    </row>
    <row r="13" spans="1:11" s="7" customFormat="1" ht="12.75" customHeight="1" x14ac:dyDescent="0.2">
      <c r="A13" s="4" t="s">
        <v>6</v>
      </c>
      <c r="B13" s="57"/>
      <c r="C13" s="83">
        <v>0</v>
      </c>
      <c r="D13" s="32">
        <v>0</v>
      </c>
      <c r="E13" s="80">
        <v>0</v>
      </c>
      <c r="F13" s="67">
        <v>0</v>
      </c>
      <c r="G13" s="14">
        <v>0</v>
      </c>
      <c r="H13" s="67">
        <v>0</v>
      </c>
      <c r="I13" s="14">
        <v>0</v>
      </c>
      <c r="J13" s="67">
        <v>0</v>
      </c>
      <c r="K13" s="14">
        <v>0</v>
      </c>
    </row>
    <row r="14" spans="1:11" s="7" customFormat="1" ht="12.75" customHeight="1" x14ac:dyDescent="0.2">
      <c r="A14" s="6" t="s">
        <v>5</v>
      </c>
      <c r="B14" s="72"/>
      <c r="C14" s="81">
        <v>0</v>
      </c>
      <c r="D14" s="29">
        <v>0</v>
      </c>
      <c r="E14" s="84">
        <v>0</v>
      </c>
      <c r="F14" s="66">
        <v>0</v>
      </c>
      <c r="G14" s="47">
        <v>0</v>
      </c>
      <c r="H14" s="66">
        <v>0</v>
      </c>
      <c r="I14" s="47">
        <v>0</v>
      </c>
      <c r="J14" s="66">
        <v>0</v>
      </c>
      <c r="K14" s="47">
        <v>0</v>
      </c>
    </row>
    <row r="15" spans="1:11" ht="12.75" customHeight="1" x14ac:dyDescent="0.2">
      <c r="A15" s="22" t="s">
        <v>1</v>
      </c>
      <c r="B15" s="68"/>
      <c r="C15" s="93">
        <f>C16+C19</f>
        <v>198484.20692999999</v>
      </c>
      <c r="D15" s="33">
        <f t="shared" ref="D15:H15" si="7">D16+D19</f>
        <v>147063.18523999999</v>
      </c>
      <c r="E15" s="93">
        <f t="shared" si="7"/>
        <v>121062.22087999999</v>
      </c>
      <c r="F15" s="33">
        <f t="shared" si="7"/>
        <v>71492.688179999997</v>
      </c>
      <c r="G15" s="93">
        <f t="shared" si="7"/>
        <v>70975.698000000004</v>
      </c>
      <c r="H15" s="33">
        <f t="shared" si="7"/>
        <v>49874.087160000003</v>
      </c>
      <c r="I15" s="93">
        <f t="shared" ref="I15" si="8">I16+I19</f>
        <v>121874.34264</v>
      </c>
      <c r="J15" s="105">
        <f>J16+J19</f>
        <v>95800</v>
      </c>
      <c r="K15" s="13">
        <f>K16+K19</f>
        <v>95800</v>
      </c>
    </row>
    <row r="16" spans="1:11" ht="12.75" customHeight="1" x14ac:dyDescent="0.2">
      <c r="A16" s="111" t="s">
        <v>11</v>
      </c>
      <c r="B16" s="68"/>
      <c r="C16" s="23">
        <f>C17+C18</f>
        <v>198484.20692999999</v>
      </c>
      <c r="D16" s="30">
        <f t="shared" ref="D16:K16" si="9">D17+D18</f>
        <v>147063.18523999999</v>
      </c>
      <c r="E16" s="23">
        <f t="shared" si="9"/>
        <v>121062.22087999999</v>
      </c>
      <c r="F16" s="30">
        <f t="shared" si="9"/>
        <v>71492.688179999997</v>
      </c>
      <c r="G16" s="23">
        <f t="shared" si="9"/>
        <v>70975.698000000004</v>
      </c>
      <c r="H16" s="30">
        <f t="shared" si="9"/>
        <v>49866.838860000003</v>
      </c>
      <c r="I16" s="23">
        <f t="shared" ref="I16" si="10">I17+I18</f>
        <v>121874.34264</v>
      </c>
      <c r="J16" s="124">
        <f>J17+J18</f>
        <v>92000</v>
      </c>
      <c r="K16" s="121">
        <f t="shared" si="9"/>
        <v>92000</v>
      </c>
    </row>
    <row r="17" spans="1:11" ht="12.75" customHeight="1" x14ac:dyDescent="0.2">
      <c r="A17" s="4" t="s">
        <v>6</v>
      </c>
      <c r="B17" s="57"/>
      <c r="C17" s="80">
        <v>23939.23143</v>
      </c>
      <c r="D17" s="19">
        <v>21429.953600000001</v>
      </c>
      <c r="E17" s="11">
        <v>38124.888529999997</v>
      </c>
      <c r="F17" s="17">
        <v>18707.164410000001</v>
      </c>
      <c r="G17" s="11">
        <v>16800.892</v>
      </c>
      <c r="H17" s="17">
        <v>11804.100829999999</v>
      </c>
      <c r="I17" s="11">
        <v>10153.528319999999</v>
      </c>
      <c r="J17" s="67">
        <v>9000</v>
      </c>
      <c r="K17" s="14">
        <v>9000</v>
      </c>
    </row>
    <row r="18" spans="1:11" ht="12.75" customHeight="1" x14ac:dyDescent="0.2">
      <c r="A18" s="57" t="s">
        <v>5</v>
      </c>
      <c r="B18" s="57"/>
      <c r="C18" s="80">
        <v>174544.9755</v>
      </c>
      <c r="D18" s="19">
        <v>125633.23164</v>
      </c>
      <c r="E18" s="11">
        <v>82937.332349999997</v>
      </c>
      <c r="F18" s="17">
        <v>52785.52377</v>
      </c>
      <c r="G18" s="14">
        <v>54174.805999999997</v>
      </c>
      <c r="H18" s="17">
        <v>38062.73803</v>
      </c>
      <c r="I18" s="11">
        <v>111720.81432</v>
      </c>
      <c r="J18" s="67">
        <v>83000</v>
      </c>
      <c r="K18" s="14">
        <v>83000</v>
      </c>
    </row>
    <row r="19" spans="1:11" ht="12.75" customHeight="1" x14ac:dyDescent="0.2">
      <c r="A19" s="6" t="s">
        <v>10</v>
      </c>
      <c r="B19" s="69"/>
      <c r="C19" s="84">
        <v>0</v>
      </c>
      <c r="D19" s="31">
        <v>0</v>
      </c>
      <c r="E19" s="12">
        <v>0</v>
      </c>
      <c r="F19" s="63">
        <v>0</v>
      </c>
      <c r="G19" s="47">
        <v>0</v>
      </c>
      <c r="H19" s="63">
        <v>7.2483000000000004</v>
      </c>
      <c r="I19" s="84">
        <v>0</v>
      </c>
      <c r="J19" s="66">
        <v>3800</v>
      </c>
      <c r="K19" s="47">
        <v>3800</v>
      </c>
    </row>
    <row r="20" spans="1:11" ht="12.75" customHeight="1" x14ac:dyDescent="0.2">
      <c r="A20" s="40" t="s">
        <v>23</v>
      </c>
      <c r="B20" s="71"/>
      <c r="C20" s="23">
        <f t="shared" ref="C20:J20" si="11">C21+C22</f>
        <v>26.895</v>
      </c>
      <c r="D20" s="30">
        <f t="shared" si="11"/>
        <v>60.396999999999998</v>
      </c>
      <c r="E20" s="23">
        <f t="shared" si="11"/>
        <v>1376.4829999999999</v>
      </c>
      <c r="F20" s="104">
        <f t="shared" si="11"/>
        <v>2188.8085999999998</v>
      </c>
      <c r="G20" s="24">
        <f t="shared" si="11"/>
        <v>431.13600000000002</v>
      </c>
      <c r="H20" s="104">
        <f t="shared" si="11"/>
        <v>942.03971999999999</v>
      </c>
      <c r="I20" s="24">
        <f t="shared" ref="I20" si="12">I21+I22</f>
        <v>1455.5622000000001</v>
      </c>
      <c r="J20" s="125">
        <f t="shared" si="11"/>
        <v>1460</v>
      </c>
      <c r="K20" s="128">
        <f t="shared" ref="K20" si="13">K21+K22</f>
        <v>500</v>
      </c>
    </row>
    <row r="21" spans="1:11" ht="12.75" customHeight="1" x14ac:dyDescent="0.2">
      <c r="A21" s="4" t="s">
        <v>6</v>
      </c>
      <c r="B21" s="57"/>
      <c r="C21" s="80">
        <v>26.895</v>
      </c>
      <c r="D21" s="19">
        <v>60.396999999999998</v>
      </c>
      <c r="E21" s="109">
        <v>1376.4829999999999</v>
      </c>
      <c r="F21" s="17">
        <v>2188.8085999999998</v>
      </c>
      <c r="G21" s="11">
        <v>431.13600000000002</v>
      </c>
      <c r="H21" s="17">
        <v>942.03971999999999</v>
      </c>
      <c r="I21" s="11">
        <v>1455.5622000000001</v>
      </c>
      <c r="J21" s="67">
        <v>1460</v>
      </c>
      <c r="K21" s="14">
        <v>500</v>
      </c>
    </row>
    <row r="22" spans="1:11" ht="12.75" customHeight="1" x14ac:dyDescent="0.2">
      <c r="A22" s="5" t="s">
        <v>5</v>
      </c>
      <c r="B22" s="69"/>
      <c r="C22" s="84">
        <v>0</v>
      </c>
      <c r="D22" s="31">
        <v>0</v>
      </c>
      <c r="E22" s="84">
        <v>0</v>
      </c>
      <c r="F22" s="66">
        <v>0</v>
      </c>
      <c r="G22" s="47">
        <v>0</v>
      </c>
      <c r="H22" s="66">
        <v>0</v>
      </c>
      <c r="I22" s="47">
        <v>0</v>
      </c>
      <c r="J22" s="66">
        <v>0</v>
      </c>
      <c r="K22" s="47">
        <v>0</v>
      </c>
    </row>
    <row r="23" spans="1:11" ht="12.75" customHeight="1" x14ac:dyDescent="0.2">
      <c r="A23" s="22" t="s">
        <v>2</v>
      </c>
      <c r="B23" s="71"/>
      <c r="C23" s="93">
        <f>C24+C27</f>
        <v>376789.53547999996</v>
      </c>
      <c r="D23" s="93">
        <f t="shared" ref="D23:K23" si="14">D24+D27</f>
        <v>268529.50591000001</v>
      </c>
      <c r="E23" s="93">
        <f t="shared" si="14"/>
        <v>286839.95</v>
      </c>
      <c r="F23" s="93">
        <f t="shared" si="14"/>
        <v>326568.43</v>
      </c>
      <c r="G23" s="93">
        <f t="shared" si="14"/>
        <v>240368.663</v>
      </c>
      <c r="H23" s="93">
        <f t="shared" si="14"/>
        <v>135718.38655</v>
      </c>
      <c r="I23" s="93">
        <f t="shared" si="14"/>
        <v>165645.61317</v>
      </c>
      <c r="J23" s="135">
        <f t="shared" si="14"/>
        <v>20403.277000000002</v>
      </c>
      <c r="K23" s="93">
        <f t="shared" si="14"/>
        <v>20403.277000000002</v>
      </c>
    </row>
    <row r="24" spans="1:11" ht="12.75" customHeight="1" x14ac:dyDescent="0.2">
      <c r="A24" s="111" t="s">
        <v>11</v>
      </c>
      <c r="B24" s="68"/>
      <c r="C24" s="23">
        <f t="shared" ref="C24:I24" si="15">C25+C26</f>
        <v>376789.53547999996</v>
      </c>
      <c r="D24" s="23">
        <f t="shared" si="15"/>
        <v>268529.50591000001</v>
      </c>
      <c r="E24" s="23">
        <f t="shared" si="15"/>
        <v>286839.95</v>
      </c>
      <c r="F24" s="23">
        <f t="shared" si="15"/>
        <v>326568.43</v>
      </c>
      <c r="G24" s="23">
        <f t="shared" si="15"/>
        <v>240368.663</v>
      </c>
      <c r="H24" s="23">
        <f t="shared" si="15"/>
        <v>135718.38655</v>
      </c>
      <c r="I24" s="23">
        <f t="shared" si="15"/>
        <v>165324.08415000001</v>
      </c>
      <c r="J24" s="125">
        <f>J25+J26</f>
        <v>20403.277000000002</v>
      </c>
      <c r="K24" s="128">
        <f>K25+K26</f>
        <v>20403.277000000002</v>
      </c>
    </row>
    <row r="25" spans="1:11" ht="12.75" customHeight="1" x14ac:dyDescent="0.2">
      <c r="A25" s="4" t="s">
        <v>6</v>
      </c>
      <c r="B25" s="57"/>
      <c r="C25" s="80">
        <v>50060.481910000002</v>
      </c>
      <c r="D25" s="19">
        <v>50523.623919999998</v>
      </c>
      <c r="E25" s="80">
        <v>55957.599999999999</v>
      </c>
      <c r="F25" s="67">
        <v>73711.72</v>
      </c>
      <c r="G25" s="11">
        <v>83228.865999999995</v>
      </c>
      <c r="H25" s="17">
        <v>44670.793369999999</v>
      </c>
      <c r="I25" s="11">
        <v>36860.26096</v>
      </c>
      <c r="J25" s="67">
        <v>8832.2630000000008</v>
      </c>
      <c r="K25" s="14">
        <v>8832.2630000000008</v>
      </c>
    </row>
    <row r="26" spans="1:11" ht="12.75" customHeight="1" x14ac:dyDescent="0.2">
      <c r="A26" s="4" t="s">
        <v>5</v>
      </c>
      <c r="B26" s="57"/>
      <c r="C26" s="80">
        <v>326729.05356999999</v>
      </c>
      <c r="D26" s="19">
        <v>218005.88198999999</v>
      </c>
      <c r="E26" s="80">
        <v>230882.35</v>
      </c>
      <c r="F26" s="67">
        <v>252856.71</v>
      </c>
      <c r="G26" s="14">
        <v>157139.79699999999</v>
      </c>
      <c r="H26" s="17">
        <v>91047.593179999996</v>
      </c>
      <c r="I26" s="11">
        <v>128463.82319</v>
      </c>
      <c r="J26" s="67">
        <v>11571.013999999999</v>
      </c>
      <c r="K26" s="14">
        <v>11571.013999999999</v>
      </c>
    </row>
    <row r="27" spans="1:11" ht="12.75" customHeight="1" x14ac:dyDescent="0.2">
      <c r="A27" s="6" t="s">
        <v>10</v>
      </c>
      <c r="B27" s="69"/>
      <c r="C27" s="84">
        <v>0</v>
      </c>
      <c r="D27" s="31">
        <v>0</v>
      </c>
      <c r="E27" s="12">
        <v>0</v>
      </c>
      <c r="F27" s="63">
        <v>0</v>
      </c>
      <c r="G27" s="47">
        <v>0</v>
      </c>
      <c r="H27" s="63">
        <v>0</v>
      </c>
      <c r="I27" s="12">
        <v>321.52902</v>
      </c>
      <c r="J27" s="66">
        <v>0</v>
      </c>
      <c r="K27" s="47">
        <v>0</v>
      </c>
    </row>
    <row r="28" spans="1:11" ht="12.75" customHeight="1" x14ac:dyDescent="0.2">
      <c r="A28" s="40" t="s">
        <v>21</v>
      </c>
      <c r="B28" s="71"/>
      <c r="C28" s="23">
        <f t="shared" ref="C28:J28" si="16">C29+C30</f>
        <v>413.04599999999999</v>
      </c>
      <c r="D28" s="30">
        <f t="shared" si="16"/>
        <v>202.398</v>
      </c>
      <c r="E28" s="23">
        <f t="shared" si="16"/>
        <v>223.13</v>
      </c>
      <c r="F28" s="104">
        <f t="shared" si="16"/>
        <v>207.95</v>
      </c>
      <c r="G28" s="24">
        <f t="shared" si="16"/>
        <v>3770.4319999999998</v>
      </c>
      <c r="H28" s="104">
        <f t="shared" si="16"/>
        <v>9521.5692100000015</v>
      </c>
      <c r="I28" s="24">
        <f t="shared" ref="I28" si="17">I29+I30</f>
        <v>7542.3874999999998</v>
      </c>
      <c r="J28" s="125">
        <f t="shared" si="16"/>
        <v>297.61200000000002</v>
      </c>
      <c r="K28" s="128">
        <f t="shared" ref="K28" si="18">K29+K30</f>
        <v>297.61200000000002</v>
      </c>
    </row>
    <row r="29" spans="1:11" ht="12.75" customHeight="1" x14ac:dyDescent="0.2">
      <c r="A29" s="4" t="s">
        <v>6</v>
      </c>
      <c r="B29" s="57"/>
      <c r="C29" s="80">
        <v>413.04599999999999</v>
      </c>
      <c r="D29" s="19">
        <v>202.398</v>
      </c>
      <c r="E29" s="80">
        <v>223.13</v>
      </c>
      <c r="F29" s="67">
        <v>207.95</v>
      </c>
      <c r="G29" s="11">
        <v>267.71600000000001</v>
      </c>
      <c r="H29" s="17">
        <v>2083.3310000000001</v>
      </c>
      <c r="I29" s="11">
        <v>375.83100000000002</v>
      </c>
      <c r="J29" s="67">
        <v>297.61200000000002</v>
      </c>
      <c r="K29" s="14">
        <v>297.61200000000002</v>
      </c>
    </row>
    <row r="30" spans="1:11" ht="12.75" customHeight="1" x14ac:dyDescent="0.2">
      <c r="A30" s="4" t="s">
        <v>5</v>
      </c>
      <c r="B30" s="57"/>
      <c r="C30" s="80">
        <v>0</v>
      </c>
      <c r="D30" s="19">
        <v>0</v>
      </c>
      <c r="E30" s="80">
        <v>0</v>
      </c>
      <c r="F30" s="66">
        <v>0</v>
      </c>
      <c r="G30" s="47">
        <v>3502.7159999999999</v>
      </c>
      <c r="H30" s="63">
        <v>7438.2382100000004</v>
      </c>
      <c r="I30" s="84">
        <v>7166.5564999999997</v>
      </c>
      <c r="J30" s="63">
        <v>0</v>
      </c>
      <c r="K30" s="12">
        <v>0</v>
      </c>
    </row>
    <row r="31" spans="1:11" ht="12.75" customHeight="1" x14ac:dyDescent="0.2">
      <c r="A31" s="8" t="s">
        <v>7</v>
      </c>
      <c r="B31" s="73"/>
      <c r="C31" s="85">
        <f t="shared" ref="C31:D31" si="19">C32+C33</f>
        <v>317241.58869999996</v>
      </c>
      <c r="D31" s="21">
        <f t="shared" si="19"/>
        <v>440506.35297999997</v>
      </c>
      <c r="E31" s="85">
        <f t="shared" ref="E31" si="20">E32+E33</f>
        <v>376112.48</v>
      </c>
      <c r="F31" s="104">
        <f t="shared" ref="F31:K31" si="21">F32+F33</f>
        <v>245081.72</v>
      </c>
      <c r="G31" s="24">
        <f t="shared" si="21"/>
        <v>93216.700000000012</v>
      </c>
      <c r="H31" s="104">
        <f t="shared" si="21"/>
        <v>294872.65207999997</v>
      </c>
      <c r="I31" s="24">
        <f t="shared" si="21"/>
        <v>203998.42897000001</v>
      </c>
      <c r="J31" s="125">
        <f t="shared" si="21"/>
        <v>68998.429000000004</v>
      </c>
      <c r="K31" s="128">
        <f t="shared" si="21"/>
        <v>60000</v>
      </c>
    </row>
    <row r="32" spans="1:11" ht="12.75" customHeight="1" x14ac:dyDescent="0.2">
      <c r="A32" s="4" t="s">
        <v>6</v>
      </c>
      <c r="B32" s="57"/>
      <c r="C32" s="80">
        <v>177252.61007</v>
      </c>
      <c r="D32" s="19">
        <v>71608.748210000005</v>
      </c>
      <c r="E32" s="80">
        <v>71173.399999999994</v>
      </c>
      <c r="F32" s="67">
        <v>48752.12</v>
      </c>
      <c r="G32" s="11">
        <v>29676.186000000002</v>
      </c>
      <c r="H32" s="17">
        <v>30360.283019999999</v>
      </c>
      <c r="I32" s="11">
        <v>22625.787039999999</v>
      </c>
      <c r="J32" s="67">
        <v>12625.787</v>
      </c>
      <c r="K32" s="14">
        <v>10000</v>
      </c>
    </row>
    <row r="33" spans="1:11" ht="12.75" customHeight="1" x14ac:dyDescent="0.2">
      <c r="A33" s="5" t="s">
        <v>5</v>
      </c>
      <c r="B33" s="69"/>
      <c r="C33" s="84">
        <v>139988.97863</v>
      </c>
      <c r="D33" s="31">
        <v>368897.60476999998</v>
      </c>
      <c r="E33" s="84">
        <v>304939.08</v>
      </c>
      <c r="F33" s="66">
        <v>196329.60000000001</v>
      </c>
      <c r="G33" s="47">
        <v>63540.514000000003</v>
      </c>
      <c r="H33" s="31">
        <v>264512.36906</v>
      </c>
      <c r="I33" s="84">
        <v>181372.64193000001</v>
      </c>
      <c r="J33" s="63">
        <v>56372.642</v>
      </c>
      <c r="K33" s="12">
        <v>50000</v>
      </c>
    </row>
    <row r="34" spans="1:11" ht="12.75" customHeight="1" x14ac:dyDescent="0.2">
      <c r="A34" s="9" t="s">
        <v>9</v>
      </c>
      <c r="B34" s="68" t="s">
        <v>17</v>
      </c>
      <c r="C34" s="119">
        <f>C35+C38</f>
        <v>4672000.0306500001</v>
      </c>
      <c r="D34" s="119">
        <f t="shared" ref="D34:K34" si="22">D35+D38</f>
        <v>1757683.47456</v>
      </c>
      <c r="E34" s="119">
        <f t="shared" si="22"/>
        <v>835571.4</v>
      </c>
      <c r="F34" s="119">
        <f t="shared" si="22"/>
        <v>1365828.1300000001</v>
      </c>
      <c r="G34" s="119">
        <f t="shared" si="22"/>
        <v>2168424.7850000001</v>
      </c>
      <c r="H34" s="119">
        <f t="shared" si="22"/>
        <v>2341603.5978100002</v>
      </c>
      <c r="I34" s="119">
        <f t="shared" si="22"/>
        <v>3329597.6807400002</v>
      </c>
      <c r="J34" s="136">
        <f t="shared" si="22"/>
        <v>1274000</v>
      </c>
      <c r="K34" s="119">
        <f t="shared" si="22"/>
        <v>331000</v>
      </c>
    </row>
    <row r="35" spans="1:11" ht="12.75" customHeight="1" x14ac:dyDescent="0.2">
      <c r="A35" s="111" t="s">
        <v>11</v>
      </c>
      <c r="B35" s="112"/>
      <c r="C35" s="23">
        <f t="shared" ref="C35:D35" si="23">C36+C37</f>
        <v>1253374.07443</v>
      </c>
      <c r="D35" s="30">
        <f t="shared" si="23"/>
        <v>1237957.8424</v>
      </c>
      <c r="E35" s="23">
        <f t="shared" ref="E35" si="24">E36+E37</f>
        <v>735835.82000000007</v>
      </c>
      <c r="F35" s="104">
        <f t="shared" ref="F35:K35" si="25">F36+F37</f>
        <v>861104.08000000007</v>
      </c>
      <c r="G35" s="24">
        <f t="shared" si="25"/>
        <v>550566.23699999996</v>
      </c>
      <c r="H35" s="104">
        <f t="shared" si="25"/>
        <v>324537.61086999997</v>
      </c>
      <c r="I35" s="24">
        <f t="shared" si="25"/>
        <v>726596.15124000004</v>
      </c>
      <c r="J35" s="125">
        <f t="shared" si="25"/>
        <v>1261000</v>
      </c>
      <c r="K35" s="128">
        <f t="shared" si="25"/>
        <v>331000</v>
      </c>
    </row>
    <row r="36" spans="1:11" ht="12.75" customHeight="1" x14ac:dyDescent="0.2">
      <c r="A36" s="4" t="s">
        <v>6</v>
      </c>
      <c r="B36" s="57"/>
      <c r="C36" s="80">
        <v>783286.01104999997</v>
      </c>
      <c r="D36" s="19">
        <v>1004952.9995499999</v>
      </c>
      <c r="E36" s="80">
        <v>387118.31</v>
      </c>
      <c r="F36" s="67">
        <v>381461.38</v>
      </c>
      <c r="G36" s="11">
        <v>382188.5</v>
      </c>
      <c r="H36" s="17">
        <v>105298.78141</v>
      </c>
      <c r="I36" s="11">
        <v>130714.39840999999</v>
      </c>
      <c r="J36" s="67">
        <v>88000</v>
      </c>
      <c r="K36" s="14">
        <v>50000</v>
      </c>
    </row>
    <row r="37" spans="1:11" ht="12.75" customHeight="1" x14ac:dyDescent="0.2">
      <c r="A37" s="4" t="s">
        <v>5</v>
      </c>
      <c r="B37" s="57"/>
      <c r="C37" s="80">
        <v>470088.06338000001</v>
      </c>
      <c r="D37" s="19">
        <v>233004.84284999999</v>
      </c>
      <c r="E37" s="80">
        <v>348717.51</v>
      </c>
      <c r="F37" s="67">
        <v>479642.7</v>
      </c>
      <c r="G37" s="14">
        <v>168377.73699999999</v>
      </c>
      <c r="H37" s="17">
        <v>219238.82946000001</v>
      </c>
      <c r="I37" s="11">
        <v>595881.75283000001</v>
      </c>
      <c r="J37" s="67">
        <v>1173000</v>
      </c>
      <c r="K37" s="14">
        <v>281000</v>
      </c>
    </row>
    <row r="38" spans="1:11" ht="12.75" customHeight="1" x14ac:dyDescent="0.2">
      <c r="A38" s="6" t="s">
        <v>10</v>
      </c>
      <c r="B38" s="72"/>
      <c r="C38" s="81">
        <v>3418625.9562200001</v>
      </c>
      <c r="D38" s="29">
        <v>519725.63215999998</v>
      </c>
      <c r="E38" s="84">
        <v>99735.58</v>
      </c>
      <c r="F38" s="66">
        <v>504724.05</v>
      </c>
      <c r="G38" s="11">
        <v>1617858.548</v>
      </c>
      <c r="H38" s="63">
        <v>2017065.98694</v>
      </c>
      <c r="I38" s="11">
        <v>2603001.5295000002</v>
      </c>
      <c r="J38" s="66">
        <v>13000</v>
      </c>
      <c r="K38" s="47"/>
    </row>
    <row r="39" spans="1:11" ht="12.75" customHeight="1" x14ac:dyDescent="0.2">
      <c r="A39" s="36" t="s">
        <v>25</v>
      </c>
      <c r="B39" s="70"/>
      <c r="C39" s="82">
        <v>750276</v>
      </c>
      <c r="D39" s="60">
        <v>961432</v>
      </c>
      <c r="E39" s="82">
        <v>0</v>
      </c>
      <c r="F39" s="103">
        <v>0</v>
      </c>
      <c r="G39" s="50">
        <v>0</v>
      </c>
      <c r="H39" s="103">
        <v>0</v>
      </c>
      <c r="I39" s="50">
        <v>0</v>
      </c>
      <c r="J39" s="103">
        <v>0</v>
      </c>
      <c r="K39" s="50">
        <v>0</v>
      </c>
    </row>
    <row r="40" spans="1:11" ht="12.75" customHeight="1" x14ac:dyDescent="0.2">
      <c r="A40" s="39" t="s">
        <v>22</v>
      </c>
      <c r="B40" s="74"/>
      <c r="C40" s="85">
        <f>C41+C42</f>
        <v>41.332000000000001</v>
      </c>
      <c r="D40" s="21">
        <f t="shared" ref="D40" si="26">D41+D42</f>
        <v>15.811999999999999</v>
      </c>
      <c r="E40" s="85">
        <f t="shared" ref="E40:K40" si="27">E41+E42</f>
        <v>3.05</v>
      </c>
      <c r="F40" s="104">
        <f t="shared" si="27"/>
        <v>0.55000000000000004</v>
      </c>
      <c r="G40" s="24">
        <f t="shared" si="27"/>
        <v>0.55200000000000005</v>
      </c>
      <c r="H40" s="104">
        <f t="shared" si="27"/>
        <v>0</v>
      </c>
      <c r="I40" s="24">
        <f t="shared" ref="I40" si="28">I41+I42</f>
        <v>0</v>
      </c>
      <c r="J40" s="125">
        <f t="shared" si="27"/>
        <v>0</v>
      </c>
      <c r="K40" s="128">
        <f t="shared" si="27"/>
        <v>0</v>
      </c>
    </row>
    <row r="41" spans="1:11" ht="12.75" customHeight="1" x14ac:dyDescent="0.2">
      <c r="A41" s="4" t="s">
        <v>6</v>
      </c>
      <c r="B41" s="56"/>
      <c r="C41" s="83">
        <v>41.332000000000001</v>
      </c>
      <c r="D41" s="32">
        <v>15.811999999999999</v>
      </c>
      <c r="E41" s="80">
        <v>3.05</v>
      </c>
      <c r="F41" s="67">
        <v>0.55000000000000004</v>
      </c>
      <c r="G41" s="11">
        <v>0.55200000000000005</v>
      </c>
      <c r="H41" s="17">
        <v>0</v>
      </c>
      <c r="I41" s="11">
        <v>0</v>
      </c>
      <c r="J41" s="67">
        <v>0</v>
      </c>
      <c r="K41" s="14">
        <v>0</v>
      </c>
    </row>
    <row r="42" spans="1:11" ht="12.75" customHeight="1" x14ac:dyDescent="0.2">
      <c r="A42" s="5" t="s">
        <v>5</v>
      </c>
      <c r="B42" s="56"/>
      <c r="C42" s="83">
        <v>0</v>
      </c>
      <c r="D42" s="19">
        <v>0</v>
      </c>
      <c r="E42" s="80">
        <v>0</v>
      </c>
      <c r="F42" s="66">
        <v>0</v>
      </c>
      <c r="G42" s="47">
        <v>0</v>
      </c>
      <c r="H42" s="66">
        <v>0</v>
      </c>
      <c r="I42" s="47">
        <v>0</v>
      </c>
      <c r="J42" s="66">
        <v>0</v>
      </c>
      <c r="K42" s="47">
        <v>0</v>
      </c>
    </row>
    <row r="43" spans="1:11" ht="12.75" customHeight="1" x14ac:dyDescent="0.2">
      <c r="A43" s="22" t="s">
        <v>13</v>
      </c>
      <c r="B43" s="73"/>
      <c r="C43" s="86">
        <f t="shared" ref="C43:D43" si="29">C44+C45</f>
        <v>30064.011580000002</v>
      </c>
      <c r="D43" s="26">
        <f t="shared" si="29"/>
        <v>32942.778059999997</v>
      </c>
      <c r="E43" s="86">
        <f t="shared" ref="E43:K43" si="30">E44+E45</f>
        <v>31296.579999999998</v>
      </c>
      <c r="F43" s="104">
        <f t="shared" si="30"/>
        <v>35499.129999999997</v>
      </c>
      <c r="G43" s="24">
        <f t="shared" si="30"/>
        <v>37001.125</v>
      </c>
      <c r="H43" s="104">
        <f t="shared" si="30"/>
        <v>42271.791980000002</v>
      </c>
      <c r="I43" s="24">
        <f t="shared" ref="I43" si="31">I44+I45</f>
        <v>61678.909090000001</v>
      </c>
      <c r="J43" s="125">
        <f t="shared" si="30"/>
        <v>56073.915999999997</v>
      </c>
      <c r="K43" s="128">
        <f t="shared" si="30"/>
        <v>38455.917000000001</v>
      </c>
    </row>
    <row r="44" spans="1:11" ht="12.75" customHeight="1" x14ac:dyDescent="0.2">
      <c r="A44" s="4" t="s">
        <v>6</v>
      </c>
      <c r="B44" s="57"/>
      <c r="C44" s="83">
        <v>29356.256580000001</v>
      </c>
      <c r="D44" s="32">
        <v>23905.093870000001</v>
      </c>
      <c r="E44" s="80">
        <v>24421.62</v>
      </c>
      <c r="F44" s="67">
        <v>28730.57</v>
      </c>
      <c r="G44" s="11">
        <v>30168.580999999998</v>
      </c>
      <c r="H44" s="17">
        <v>34173.826630000003</v>
      </c>
      <c r="I44" s="11">
        <v>23778.172740000002</v>
      </c>
      <c r="J44" s="67">
        <v>22617.999</v>
      </c>
      <c r="K44" s="14">
        <v>5000</v>
      </c>
    </row>
    <row r="45" spans="1:11" ht="12.75" customHeight="1" x14ac:dyDescent="0.2">
      <c r="A45" s="5" t="s">
        <v>5</v>
      </c>
      <c r="B45" s="69"/>
      <c r="C45" s="81">
        <v>707.755</v>
      </c>
      <c r="D45" s="29">
        <v>9037.6841899999999</v>
      </c>
      <c r="E45" s="84">
        <v>6874.96</v>
      </c>
      <c r="F45" s="66">
        <v>6768.56</v>
      </c>
      <c r="G45" s="47">
        <v>6832.5439999999999</v>
      </c>
      <c r="H45" s="63">
        <v>8097.9653500000004</v>
      </c>
      <c r="I45" s="12">
        <v>37900.736349999999</v>
      </c>
      <c r="J45" s="66">
        <v>33455.917000000001</v>
      </c>
      <c r="K45" s="47">
        <v>33455.917000000001</v>
      </c>
    </row>
    <row r="46" spans="1:11" ht="12.75" customHeight="1" x14ac:dyDescent="0.2">
      <c r="A46" s="25" t="s">
        <v>14</v>
      </c>
      <c r="B46" s="68" t="s">
        <v>17</v>
      </c>
      <c r="C46" s="119">
        <f>C47+C50</f>
        <v>8081674.7285099998</v>
      </c>
      <c r="D46" s="119">
        <f t="shared" ref="D46:K46" si="32">D47+D50</f>
        <v>5110802.9363099998</v>
      </c>
      <c r="E46" s="119">
        <f t="shared" si="32"/>
        <v>3696374.2399999998</v>
      </c>
      <c r="F46" s="119">
        <f t="shared" si="32"/>
        <v>3296694.4899999998</v>
      </c>
      <c r="G46" s="119">
        <f t="shared" si="32"/>
        <v>3537507.8319999999</v>
      </c>
      <c r="H46" s="119">
        <f t="shared" si="32"/>
        <v>4534575.4004100002</v>
      </c>
      <c r="I46" s="119">
        <f t="shared" si="32"/>
        <v>3309976.9717899999</v>
      </c>
      <c r="J46" s="136">
        <f t="shared" si="32"/>
        <v>1249076.5350000001</v>
      </c>
      <c r="K46" s="119">
        <f t="shared" si="32"/>
        <v>1257200.176</v>
      </c>
    </row>
    <row r="47" spans="1:11" ht="12.75" customHeight="1" x14ac:dyDescent="0.2">
      <c r="A47" s="111" t="s">
        <v>11</v>
      </c>
      <c r="B47" s="112"/>
      <c r="C47" s="23">
        <f t="shared" ref="C47:D47" si="33">C48+C49</f>
        <v>2542622.88687</v>
      </c>
      <c r="D47" s="30">
        <f t="shared" si="33"/>
        <v>2278539.94404</v>
      </c>
      <c r="E47" s="23">
        <f t="shared" ref="E47" si="34">E48+E49</f>
        <v>2091305.0899999999</v>
      </c>
      <c r="F47" s="104">
        <f t="shared" ref="F47:K47" si="35">F48+F49</f>
        <v>1256659.3199999998</v>
      </c>
      <c r="G47" s="24">
        <f t="shared" si="35"/>
        <v>971367.73600000003</v>
      </c>
      <c r="H47" s="104">
        <f t="shared" si="35"/>
        <v>1427003.2967000001</v>
      </c>
      <c r="I47" s="24">
        <f t="shared" si="35"/>
        <v>1812394.54583</v>
      </c>
      <c r="J47" s="125">
        <f t="shared" si="35"/>
        <v>1183354.344</v>
      </c>
      <c r="K47" s="128">
        <f t="shared" si="35"/>
        <v>1183354.344</v>
      </c>
    </row>
    <row r="48" spans="1:11" ht="12.75" customHeight="1" x14ac:dyDescent="0.2">
      <c r="A48" s="4" t="s">
        <v>6</v>
      </c>
      <c r="B48" s="57"/>
      <c r="C48" s="80">
        <v>2214903.5953500001</v>
      </c>
      <c r="D48" s="19">
        <v>1949904.1806900001</v>
      </c>
      <c r="E48" s="80">
        <v>1513085.65</v>
      </c>
      <c r="F48" s="67">
        <v>758186.85</v>
      </c>
      <c r="G48" s="11">
        <v>699762.83100000001</v>
      </c>
      <c r="H48" s="19">
        <v>999133.58776999998</v>
      </c>
      <c r="I48" s="80">
        <v>1197156.4751299999</v>
      </c>
      <c r="J48" s="67">
        <v>443386.80499999999</v>
      </c>
      <c r="K48" s="14">
        <v>443386.80499999999</v>
      </c>
    </row>
    <row r="49" spans="1:11" ht="12.75" customHeight="1" x14ac:dyDescent="0.2">
      <c r="A49" s="4" t="s">
        <v>5</v>
      </c>
      <c r="B49" s="57"/>
      <c r="C49" s="83">
        <v>327719.29152000003</v>
      </c>
      <c r="D49" s="32">
        <v>328635.76335000002</v>
      </c>
      <c r="E49" s="80">
        <v>578219.43999999994</v>
      </c>
      <c r="F49" s="67">
        <v>498472.47</v>
      </c>
      <c r="G49" s="14">
        <v>271604.90500000003</v>
      </c>
      <c r="H49" s="19">
        <v>427869.70893000002</v>
      </c>
      <c r="I49" s="80">
        <v>615238.07070000004</v>
      </c>
      <c r="J49" s="67">
        <v>739967.53899999999</v>
      </c>
      <c r="K49" s="14">
        <v>739967.53899999999</v>
      </c>
    </row>
    <row r="50" spans="1:11" ht="12.75" customHeight="1" x14ac:dyDescent="0.2">
      <c r="A50" s="6" t="s">
        <v>10</v>
      </c>
      <c r="B50" s="72"/>
      <c r="C50" s="81">
        <v>5539051.8416400002</v>
      </c>
      <c r="D50" s="29">
        <v>2832262.9922699998</v>
      </c>
      <c r="E50" s="84">
        <v>1605069.15</v>
      </c>
      <c r="F50" s="66">
        <v>2040035.17</v>
      </c>
      <c r="G50" s="11">
        <v>2566140.0959999999</v>
      </c>
      <c r="H50" s="63">
        <v>3107572.1037099999</v>
      </c>
      <c r="I50" s="12">
        <v>1497582.4259599999</v>
      </c>
      <c r="J50" s="66">
        <v>65722.191000000006</v>
      </c>
      <c r="K50" s="47">
        <v>73845.831999999995</v>
      </c>
    </row>
    <row r="51" spans="1:11" ht="12.75" customHeight="1" x14ac:dyDescent="0.2">
      <c r="A51" s="36" t="s">
        <v>25</v>
      </c>
      <c r="B51" s="70"/>
      <c r="C51" s="82">
        <v>1829846.1260899999</v>
      </c>
      <c r="D51" s="60">
        <v>1504877.9297499999</v>
      </c>
      <c r="E51" s="82">
        <v>0</v>
      </c>
      <c r="F51" s="103">
        <v>0</v>
      </c>
      <c r="G51" s="50">
        <v>0</v>
      </c>
      <c r="H51" s="103">
        <v>0</v>
      </c>
      <c r="I51" s="50">
        <v>0</v>
      </c>
      <c r="J51" s="103">
        <v>0</v>
      </c>
      <c r="K51" s="50">
        <v>0</v>
      </c>
    </row>
    <row r="52" spans="1:11" ht="12.75" customHeight="1" x14ac:dyDescent="0.2">
      <c r="A52" s="9" t="s">
        <v>3</v>
      </c>
      <c r="B52" s="68"/>
      <c r="C52" s="86">
        <f t="shared" ref="C52:D52" si="36">C53+C54</f>
        <v>298409.174</v>
      </c>
      <c r="D52" s="26">
        <f t="shared" si="36"/>
        <v>174270.951</v>
      </c>
      <c r="E52" s="86">
        <f t="shared" ref="E52" si="37">E53+E54</f>
        <v>60665.86</v>
      </c>
      <c r="F52" s="104">
        <f t="shared" ref="F52:K52" si="38">F53+F54</f>
        <v>5997.93</v>
      </c>
      <c r="G52" s="24">
        <f t="shared" si="38"/>
        <v>4495.3329999999996</v>
      </c>
      <c r="H52" s="104">
        <f t="shared" si="38"/>
        <v>1249.268</v>
      </c>
      <c r="I52" s="24">
        <f t="shared" si="38"/>
        <v>38603.856</v>
      </c>
      <c r="J52" s="125">
        <f t="shared" si="38"/>
        <v>10035</v>
      </c>
      <c r="K52" s="128">
        <f t="shared" si="38"/>
        <v>4310</v>
      </c>
    </row>
    <row r="53" spans="1:11" ht="12.75" customHeight="1" x14ac:dyDescent="0.2">
      <c r="A53" s="4" t="s">
        <v>6</v>
      </c>
      <c r="B53" s="57"/>
      <c r="C53" s="80">
        <v>7563.174</v>
      </c>
      <c r="D53" s="19">
        <v>4531.951</v>
      </c>
      <c r="E53" s="80">
        <v>5049.8599999999997</v>
      </c>
      <c r="F53" s="67">
        <v>3862.93</v>
      </c>
      <c r="G53" s="11">
        <v>4221.3329999999996</v>
      </c>
      <c r="H53" s="17">
        <v>1249.268</v>
      </c>
      <c r="I53" s="11">
        <v>1898.856</v>
      </c>
      <c r="J53" s="67">
        <v>600</v>
      </c>
      <c r="K53" s="14">
        <v>600</v>
      </c>
    </row>
    <row r="54" spans="1:11" ht="12.75" customHeight="1" x14ac:dyDescent="0.2">
      <c r="A54" s="5" t="s">
        <v>5</v>
      </c>
      <c r="B54" s="69"/>
      <c r="C54" s="84">
        <v>290846</v>
      </c>
      <c r="D54" s="31">
        <v>169739</v>
      </c>
      <c r="E54" s="84">
        <v>55616</v>
      </c>
      <c r="F54" s="66">
        <v>2135</v>
      </c>
      <c r="G54" s="47">
        <v>274</v>
      </c>
      <c r="H54" s="63">
        <v>0</v>
      </c>
      <c r="I54" s="84">
        <v>36705</v>
      </c>
      <c r="J54" s="66">
        <v>9435</v>
      </c>
      <c r="K54" s="47">
        <v>3710</v>
      </c>
    </row>
    <row r="55" spans="1:11" ht="12.75" customHeight="1" x14ac:dyDescent="0.2">
      <c r="A55" s="9" t="s">
        <v>8</v>
      </c>
      <c r="B55" s="68"/>
      <c r="C55" s="86">
        <f t="shared" ref="C55:D55" si="39">C56+C57</f>
        <v>662954.68232000002</v>
      </c>
      <c r="D55" s="26">
        <f t="shared" si="39"/>
        <v>381599.60386000003</v>
      </c>
      <c r="E55" s="86">
        <f t="shared" ref="E55" si="40">E56+E57</f>
        <v>168842.61</v>
      </c>
      <c r="F55" s="104">
        <f t="shared" ref="F55:K55" si="41">F56+F57</f>
        <v>239847.11000000002</v>
      </c>
      <c r="G55" s="24">
        <f t="shared" si="41"/>
        <v>252585.36900000001</v>
      </c>
      <c r="H55" s="104">
        <f t="shared" si="41"/>
        <v>195171.54124000002</v>
      </c>
      <c r="I55" s="24">
        <f t="shared" si="41"/>
        <v>83098.860159999997</v>
      </c>
      <c r="J55" s="125">
        <f t="shared" si="41"/>
        <v>79505.508000000002</v>
      </c>
      <c r="K55" s="128">
        <f t="shared" si="41"/>
        <v>79505.508000000002</v>
      </c>
    </row>
    <row r="56" spans="1:11" ht="12.75" customHeight="1" x14ac:dyDescent="0.2">
      <c r="A56" s="4" t="s">
        <v>6</v>
      </c>
      <c r="B56" s="57"/>
      <c r="C56" s="80">
        <v>253460.08859</v>
      </c>
      <c r="D56" s="19">
        <v>258319.01013000001</v>
      </c>
      <c r="E56" s="80">
        <v>84521.73</v>
      </c>
      <c r="F56" s="67">
        <v>46744.26</v>
      </c>
      <c r="G56" s="11">
        <v>49692.036999999997</v>
      </c>
      <c r="H56" s="17">
        <v>25412.062699999999</v>
      </c>
      <c r="I56" s="11">
        <v>39085.88985</v>
      </c>
      <c r="J56" s="67">
        <v>6136.9049999999997</v>
      </c>
      <c r="K56" s="14">
        <v>6136.9049999999997</v>
      </c>
    </row>
    <row r="57" spans="1:11" ht="12.75" customHeight="1" x14ac:dyDescent="0.2">
      <c r="A57" s="5" t="s">
        <v>5</v>
      </c>
      <c r="B57" s="69"/>
      <c r="C57" s="84">
        <v>409494.59373000002</v>
      </c>
      <c r="D57" s="31">
        <v>123280.59372999999</v>
      </c>
      <c r="E57" s="84">
        <v>84320.88</v>
      </c>
      <c r="F57" s="66">
        <v>193102.85</v>
      </c>
      <c r="G57" s="47">
        <v>202893.33199999999</v>
      </c>
      <c r="H57" s="63">
        <v>169759.47854000001</v>
      </c>
      <c r="I57" s="84">
        <v>44012.970309999997</v>
      </c>
      <c r="J57" s="66">
        <v>73368.603000000003</v>
      </c>
      <c r="K57" s="47">
        <v>73368.603000000003</v>
      </c>
    </row>
    <row r="58" spans="1:11" s="2" customFormat="1" ht="12.75" customHeight="1" x14ac:dyDescent="0.2">
      <c r="A58" s="43" t="s">
        <v>19</v>
      </c>
      <c r="B58" s="75" t="s">
        <v>18</v>
      </c>
      <c r="C58" s="87">
        <f t="shared" ref="C58:D58" si="42">C59+C60</f>
        <v>281.25269000000003</v>
      </c>
      <c r="D58" s="44">
        <f t="shared" si="42"/>
        <v>312.40088999999995</v>
      </c>
      <c r="E58" s="87">
        <f t="shared" ref="E58" si="43">E59+E60</f>
        <v>1680.9099999999999</v>
      </c>
      <c r="F58" s="106">
        <f t="shared" ref="F58:K58" si="44">F59+F60</f>
        <v>1680.9099999999999</v>
      </c>
      <c r="G58" s="48">
        <f t="shared" si="44"/>
        <v>5359.6980000000003</v>
      </c>
      <c r="H58" s="106">
        <f t="shared" si="44"/>
        <v>4782.17047</v>
      </c>
      <c r="I58" s="48">
        <f t="shared" si="44"/>
        <v>6849.4779600000002</v>
      </c>
      <c r="J58" s="106">
        <f t="shared" si="44"/>
        <v>0</v>
      </c>
      <c r="K58" s="48">
        <f t="shared" si="44"/>
        <v>0</v>
      </c>
    </row>
    <row r="59" spans="1:11" s="2" customFormat="1" ht="12.75" customHeight="1" x14ac:dyDescent="0.2">
      <c r="A59" s="4" t="s">
        <v>6</v>
      </c>
      <c r="B59" s="57"/>
      <c r="C59" s="88">
        <v>280.50569000000002</v>
      </c>
      <c r="D59" s="99">
        <v>310.88288999999997</v>
      </c>
      <c r="E59" s="91">
        <v>1677.82</v>
      </c>
      <c r="F59" s="17">
        <v>1677.82</v>
      </c>
      <c r="G59" s="11">
        <v>5359.6980000000003</v>
      </c>
      <c r="H59" s="17">
        <v>4782.17047</v>
      </c>
      <c r="I59" s="11">
        <v>6849.4779600000002</v>
      </c>
      <c r="J59" s="17">
        <v>0</v>
      </c>
      <c r="K59" s="11">
        <v>0</v>
      </c>
    </row>
    <row r="60" spans="1:11" ht="12.75" customHeight="1" x14ac:dyDescent="0.2">
      <c r="A60" s="5" t="s">
        <v>5</v>
      </c>
      <c r="B60" s="69"/>
      <c r="C60" s="89">
        <v>0.747</v>
      </c>
      <c r="D60" s="100">
        <v>1.518</v>
      </c>
      <c r="E60" s="65">
        <v>3.09</v>
      </c>
      <c r="F60" s="66">
        <v>3.09</v>
      </c>
      <c r="G60" s="47">
        <v>0</v>
      </c>
      <c r="H60" s="132">
        <v>0</v>
      </c>
      <c r="I60" s="110">
        <v>0</v>
      </c>
      <c r="J60" s="66">
        <v>0</v>
      </c>
      <c r="K60" s="47">
        <v>0</v>
      </c>
    </row>
    <row r="61" spans="1:11" ht="12.75" customHeight="1" x14ac:dyDescent="0.2">
      <c r="A61" s="45" t="s">
        <v>27</v>
      </c>
      <c r="B61" s="75" t="s">
        <v>18</v>
      </c>
      <c r="C61" s="90">
        <f t="shared" ref="C61:J61" si="45">C62+C63</f>
        <v>634.40935000000002</v>
      </c>
      <c r="D61" s="46">
        <f t="shared" si="45"/>
        <v>39.075299999999999</v>
      </c>
      <c r="E61" s="90">
        <f t="shared" si="45"/>
        <v>20.21</v>
      </c>
      <c r="F61" s="106">
        <f t="shared" si="45"/>
        <v>136.87</v>
      </c>
      <c r="G61" s="48">
        <f t="shared" si="45"/>
        <v>124.608</v>
      </c>
      <c r="H61" s="106">
        <f t="shared" si="45"/>
        <v>247.36232999999999</v>
      </c>
      <c r="I61" s="48">
        <f t="shared" ref="I61" si="46">I62+I63</f>
        <v>28.688790000000001</v>
      </c>
      <c r="J61" s="106">
        <f t="shared" si="45"/>
        <v>0</v>
      </c>
      <c r="K61" s="48">
        <f t="shared" ref="K61" si="47">K62+K63</f>
        <v>0</v>
      </c>
    </row>
    <row r="62" spans="1:11" ht="12.75" customHeight="1" x14ac:dyDescent="0.2">
      <c r="A62" s="4" t="s">
        <v>6</v>
      </c>
      <c r="B62" s="57"/>
      <c r="C62" s="91">
        <v>0</v>
      </c>
      <c r="D62" s="34">
        <v>0</v>
      </c>
      <c r="E62" s="91">
        <v>0</v>
      </c>
      <c r="F62" s="67">
        <v>0</v>
      </c>
      <c r="G62" s="11">
        <v>0</v>
      </c>
      <c r="H62" s="67">
        <v>0</v>
      </c>
      <c r="I62" s="14">
        <v>0</v>
      </c>
      <c r="J62" s="67">
        <v>0</v>
      </c>
      <c r="K62" s="14">
        <v>0</v>
      </c>
    </row>
    <row r="63" spans="1:11" ht="12.75" customHeight="1" x14ac:dyDescent="0.2">
      <c r="A63" s="5" t="s">
        <v>5</v>
      </c>
      <c r="B63" s="69"/>
      <c r="C63" s="65">
        <v>634.40935000000002</v>
      </c>
      <c r="D63" s="35">
        <v>39.075299999999999</v>
      </c>
      <c r="E63" s="65">
        <v>20.21</v>
      </c>
      <c r="F63" s="66">
        <v>136.87</v>
      </c>
      <c r="G63" s="47">
        <v>124.608</v>
      </c>
      <c r="H63" s="132">
        <v>247.36232999999999</v>
      </c>
      <c r="I63" s="12">
        <v>28.688790000000001</v>
      </c>
      <c r="J63" s="66">
        <v>0</v>
      </c>
      <c r="K63" s="47">
        <v>0</v>
      </c>
    </row>
    <row r="64" spans="1:11" ht="12.75" customHeight="1" x14ac:dyDescent="0.2">
      <c r="A64" s="40" t="s">
        <v>35</v>
      </c>
      <c r="B64" s="71"/>
      <c r="C64" s="92">
        <f>C65+C66</f>
        <v>0</v>
      </c>
      <c r="D64" s="101">
        <f t="shared" ref="D64:J64" si="48">D65+D66</f>
        <v>0</v>
      </c>
      <c r="E64" s="92">
        <f t="shared" si="48"/>
        <v>0</v>
      </c>
      <c r="F64" s="101">
        <f t="shared" si="48"/>
        <v>0</v>
      </c>
      <c r="G64" s="92">
        <f t="shared" si="48"/>
        <v>0</v>
      </c>
      <c r="H64" s="101">
        <f t="shared" si="48"/>
        <v>0</v>
      </c>
      <c r="I64" s="92">
        <f t="shared" ref="I64" si="49">I65+I66</f>
        <v>0</v>
      </c>
      <c r="J64" s="126">
        <f t="shared" si="48"/>
        <v>0</v>
      </c>
      <c r="K64" s="129">
        <f t="shared" ref="K64" si="50">K65+K66</f>
        <v>0</v>
      </c>
    </row>
    <row r="65" spans="1:11" ht="12.75" customHeight="1" x14ac:dyDescent="0.2">
      <c r="A65" s="4" t="s">
        <v>6</v>
      </c>
      <c r="B65" s="57"/>
      <c r="C65" s="91">
        <v>0</v>
      </c>
      <c r="D65" s="34">
        <v>0</v>
      </c>
      <c r="E65" s="91">
        <v>0</v>
      </c>
      <c r="F65" s="34">
        <v>0</v>
      </c>
      <c r="G65" s="91">
        <v>0</v>
      </c>
      <c r="H65" s="34">
        <v>0</v>
      </c>
      <c r="I65" s="91">
        <v>0</v>
      </c>
      <c r="J65" s="34">
        <v>0</v>
      </c>
      <c r="K65" s="91">
        <v>0</v>
      </c>
    </row>
    <row r="66" spans="1:11" ht="12.75" customHeight="1" x14ac:dyDescent="0.2">
      <c r="A66" s="5" t="s">
        <v>5</v>
      </c>
      <c r="B66" s="57"/>
      <c r="C66" s="91">
        <v>0</v>
      </c>
      <c r="D66" s="34">
        <v>0</v>
      </c>
      <c r="E66" s="91">
        <v>0</v>
      </c>
      <c r="F66" s="35">
        <v>0</v>
      </c>
      <c r="G66" s="65">
        <v>0</v>
      </c>
      <c r="H66" s="35">
        <v>0</v>
      </c>
      <c r="I66" s="65">
        <v>0</v>
      </c>
      <c r="J66" s="35">
        <v>0</v>
      </c>
      <c r="K66" s="65">
        <v>0</v>
      </c>
    </row>
    <row r="67" spans="1:11" ht="12.75" customHeight="1" x14ac:dyDescent="0.2">
      <c r="A67" s="9" t="s">
        <v>4</v>
      </c>
      <c r="B67" s="73" t="s">
        <v>17</v>
      </c>
      <c r="C67" s="119">
        <f t="shared" ref="C67:D67" si="51">C68+C71</f>
        <v>60792.210400000004</v>
      </c>
      <c r="D67" s="120">
        <f t="shared" si="51"/>
        <v>26396.04206</v>
      </c>
      <c r="E67" s="119">
        <f t="shared" ref="E67" si="52">E68+E71</f>
        <v>9693.0499999999993</v>
      </c>
      <c r="F67" s="105">
        <f t="shared" ref="F67:K67" si="53">F68+F71</f>
        <v>9301.09</v>
      </c>
      <c r="G67" s="13">
        <f t="shared" si="53"/>
        <v>17541.149999999998</v>
      </c>
      <c r="H67" s="105">
        <f t="shared" si="53"/>
        <v>3165.8250699999999</v>
      </c>
      <c r="I67" s="13">
        <f t="shared" si="53"/>
        <v>40796.611230000002</v>
      </c>
      <c r="J67" s="105">
        <f t="shared" si="53"/>
        <v>10000</v>
      </c>
      <c r="K67" s="13">
        <f t="shared" si="53"/>
        <v>10000</v>
      </c>
    </row>
    <row r="68" spans="1:11" ht="12.75" customHeight="1" x14ac:dyDescent="0.2">
      <c r="A68" s="111" t="s">
        <v>11</v>
      </c>
      <c r="B68" s="112"/>
      <c r="C68" s="23">
        <f t="shared" ref="C68:D68" si="54">C69+C70</f>
        <v>60792.210400000004</v>
      </c>
      <c r="D68" s="30">
        <f t="shared" si="54"/>
        <v>26396.04206</v>
      </c>
      <c r="E68" s="23">
        <f t="shared" ref="E68" si="55">E69+E70</f>
        <v>9693.0499999999993</v>
      </c>
      <c r="F68" s="104">
        <f t="shared" ref="F68:K68" si="56">F69+F70</f>
        <v>9301.09</v>
      </c>
      <c r="G68" s="24">
        <f t="shared" si="56"/>
        <v>17441.188999999998</v>
      </c>
      <c r="H68" s="104">
        <f t="shared" si="56"/>
        <v>3165.8250699999999</v>
      </c>
      <c r="I68" s="24">
        <f t="shared" si="56"/>
        <v>40796.611230000002</v>
      </c>
      <c r="J68" s="125">
        <f t="shared" si="56"/>
        <v>10000</v>
      </c>
      <c r="K68" s="128">
        <f t="shared" si="56"/>
        <v>10000</v>
      </c>
    </row>
    <row r="69" spans="1:11" ht="12.75" customHeight="1" x14ac:dyDescent="0.2">
      <c r="A69" s="4" t="s">
        <v>6</v>
      </c>
      <c r="B69" s="57"/>
      <c r="C69" s="80">
        <v>60792.210400000004</v>
      </c>
      <c r="D69" s="19">
        <v>26396.04206</v>
      </c>
      <c r="E69" s="80">
        <v>9693.0499999999993</v>
      </c>
      <c r="F69" s="67">
        <v>9301.09</v>
      </c>
      <c r="G69" s="11">
        <v>17441.188999999998</v>
      </c>
      <c r="H69" s="17">
        <v>3165.8250699999999</v>
      </c>
      <c r="I69" s="11">
        <v>40796.611230000002</v>
      </c>
      <c r="J69" s="67">
        <v>10000</v>
      </c>
      <c r="K69" s="14">
        <v>10000</v>
      </c>
    </row>
    <row r="70" spans="1:11" ht="12.75" customHeight="1" x14ac:dyDescent="0.2">
      <c r="A70" s="4" t="s">
        <v>5</v>
      </c>
      <c r="B70" s="57"/>
      <c r="C70" s="91">
        <v>0</v>
      </c>
      <c r="D70" s="34">
        <v>0</v>
      </c>
      <c r="E70" s="91">
        <v>0</v>
      </c>
      <c r="F70" s="67">
        <v>0</v>
      </c>
      <c r="G70" s="14">
        <v>0</v>
      </c>
      <c r="H70" s="17">
        <v>0</v>
      </c>
      <c r="I70" s="11">
        <v>0</v>
      </c>
      <c r="J70" s="67">
        <v>0</v>
      </c>
      <c r="K70" s="14">
        <v>0</v>
      </c>
    </row>
    <row r="71" spans="1:11" ht="12.75" customHeight="1" x14ac:dyDescent="0.2">
      <c r="A71" s="6" t="s">
        <v>10</v>
      </c>
      <c r="B71" s="72"/>
      <c r="C71" s="65">
        <v>0</v>
      </c>
      <c r="D71" s="35">
        <v>0</v>
      </c>
      <c r="E71" s="65">
        <v>0</v>
      </c>
      <c r="F71" s="66">
        <v>0</v>
      </c>
      <c r="G71" s="11">
        <v>99.960999999999999</v>
      </c>
      <c r="H71" s="63">
        <v>0</v>
      </c>
      <c r="I71" s="12">
        <v>0</v>
      </c>
      <c r="J71" s="66">
        <v>0</v>
      </c>
      <c r="K71" s="47">
        <v>0</v>
      </c>
    </row>
    <row r="72" spans="1:11" ht="12.75" customHeight="1" x14ac:dyDescent="0.2">
      <c r="A72" s="36" t="s">
        <v>25</v>
      </c>
      <c r="B72" s="76"/>
      <c r="C72" s="94">
        <v>0</v>
      </c>
      <c r="D72" s="49">
        <v>0</v>
      </c>
      <c r="E72" s="94">
        <v>0</v>
      </c>
      <c r="F72" s="103">
        <v>0</v>
      </c>
      <c r="G72" s="50">
        <v>0</v>
      </c>
      <c r="H72" s="103">
        <v>0</v>
      </c>
      <c r="I72" s="50">
        <v>0</v>
      </c>
      <c r="J72" s="103">
        <v>0</v>
      </c>
      <c r="K72" s="50">
        <v>0</v>
      </c>
    </row>
    <row r="73" spans="1:11" ht="12.75" customHeight="1" x14ac:dyDescent="0.2">
      <c r="A73" s="25" t="s">
        <v>15</v>
      </c>
      <c r="B73" s="68" t="s">
        <v>17</v>
      </c>
      <c r="C73" s="93">
        <f>C74+C77</f>
        <v>967127.52285000007</v>
      </c>
      <c r="D73" s="93">
        <f t="shared" ref="D73:K73" si="57">D74+D77</f>
        <v>2207101.01505</v>
      </c>
      <c r="E73" s="93">
        <f t="shared" si="57"/>
        <v>2134087.19</v>
      </c>
      <c r="F73" s="93">
        <f t="shared" si="57"/>
        <v>1357838.6400000001</v>
      </c>
      <c r="G73" s="93">
        <f t="shared" si="57"/>
        <v>1366565.7749999999</v>
      </c>
      <c r="H73" s="93">
        <f t="shared" si="57"/>
        <v>1827372.4409099999</v>
      </c>
      <c r="I73" s="93">
        <f t="shared" si="57"/>
        <v>2088771.01333</v>
      </c>
      <c r="J73" s="135">
        <f t="shared" si="57"/>
        <v>1604276.0290000001</v>
      </c>
      <c r="K73" s="93">
        <f t="shared" si="57"/>
        <v>803944.91800000006</v>
      </c>
    </row>
    <row r="74" spans="1:11" ht="12.75" customHeight="1" x14ac:dyDescent="0.2">
      <c r="A74" s="111" t="s">
        <v>11</v>
      </c>
      <c r="B74" s="112"/>
      <c r="C74" s="23">
        <f t="shared" ref="C74:D74" si="58">C75+C76</f>
        <v>960897.01231000002</v>
      </c>
      <c r="D74" s="30">
        <f t="shared" si="58"/>
        <v>2160559.3727799999</v>
      </c>
      <c r="E74" s="23">
        <f t="shared" ref="E74" si="59">E75+E76</f>
        <v>2015419.5399999998</v>
      </c>
      <c r="F74" s="104">
        <f t="shared" ref="F74:K74" si="60">F75+F76</f>
        <v>889609.64</v>
      </c>
      <c r="G74" s="24">
        <f t="shared" si="60"/>
        <v>906745.66599999997</v>
      </c>
      <c r="H74" s="104">
        <f t="shared" si="60"/>
        <v>955051.12962999998</v>
      </c>
      <c r="I74" s="24">
        <f t="shared" si="60"/>
        <v>1356598.0660999999</v>
      </c>
      <c r="J74" s="125">
        <f t="shared" si="60"/>
        <v>967789.40700000001</v>
      </c>
      <c r="K74" s="128">
        <f t="shared" si="60"/>
        <v>220110.12400000001</v>
      </c>
    </row>
    <row r="75" spans="1:11" ht="12.75" customHeight="1" x14ac:dyDescent="0.2">
      <c r="A75" s="4" t="s">
        <v>6</v>
      </c>
      <c r="B75" s="57"/>
      <c r="C75" s="83">
        <v>36296.040480000003</v>
      </c>
      <c r="D75" s="32">
        <v>42518.106780000002</v>
      </c>
      <c r="E75" s="83">
        <v>30771.39</v>
      </c>
      <c r="F75" s="67">
        <v>35721.9</v>
      </c>
      <c r="G75" s="11">
        <v>89544.547999999995</v>
      </c>
      <c r="H75" s="17">
        <v>123835.16343</v>
      </c>
      <c r="I75" s="11">
        <v>126366.27567</v>
      </c>
      <c r="J75" s="67">
        <v>55330.224999999999</v>
      </c>
      <c r="K75" s="14">
        <v>40000</v>
      </c>
    </row>
    <row r="76" spans="1:11" ht="12.75" customHeight="1" x14ac:dyDescent="0.2">
      <c r="A76" s="4" t="s">
        <v>5</v>
      </c>
      <c r="B76" s="57"/>
      <c r="C76" s="80">
        <v>924600.97183000005</v>
      </c>
      <c r="D76" s="19">
        <v>2118041.2659999998</v>
      </c>
      <c r="E76" s="80">
        <v>1984648.15</v>
      </c>
      <c r="F76" s="67">
        <v>853887.74</v>
      </c>
      <c r="G76" s="14">
        <v>817201.11800000002</v>
      </c>
      <c r="H76" s="19">
        <v>831215.96620000002</v>
      </c>
      <c r="I76" s="11">
        <v>1230231.7904300001</v>
      </c>
      <c r="J76" s="67">
        <v>912459.18200000003</v>
      </c>
      <c r="K76" s="14">
        <v>180110.12400000001</v>
      </c>
    </row>
    <row r="77" spans="1:11" ht="12.75" customHeight="1" x14ac:dyDescent="0.2">
      <c r="A77" s="18" t="s">
        <v>10</v>
      </c>
      <c r="B77" s="56"/>
      <c r="C77" s="83">
        <v>6230.5105400000002</v>
      </c>
      <c r="D77" s="32">
        <v>46541.642269999997</v>
      </c>
      <c r="E77" s="83">
        <v>118667.65</v>
      </c>
      <c r="F77" s="66">
        <v>468229</v>
      </c>
      <c r="G77" s="12">
        <v>459820.109</v>
      </c>
      <c r="H77" s="31">
        <v>872321.31128000002</v>
      </c>
      <c r="I77" s="12">
        <v>732172.94723000005</v>
      </c>
      <c r="J77" s="66">
        <v>636486.62199999997</v>
      </c>
      <c r="K77" s="47">
        <v>583834.79399999999</v>
      </c>
    </row>
    <row r="78" spans="1:11" ht="12.75" customHeight="1" thickBot="1" x14ac:dyDescent="0.25">
      <c r="A78" s="37" t="s">
        <v>25</v>
      </c>
      <c r="B78" s="77"/>
      <c r="C78" s="95">
        <v>2530.0051100000001</v>
      </c>
      <c r="D78" s="61">
        <v>3821.7654299999999</v>
      </c>
      <c r="E78" s="95">
        <v>0</v>
      </c>
      <c r="F78" s="107">
        <v>0</v>
      </c>
      <c r="G78" s="64">
        <v>0</v>
      </c>
      <c r="H78" s="133">
        <v>0</v>
      </c>
      <c r="I78" s="64">
        <v>0</v>
      </c>
      <c r="J78" s="107">
        <v>0</v>
      </c>
      <c r="K78" s="54">
        <v>0</v>
      </c>
    </row>
    <row r="79" spans="1:11" ht="12.75" customHeight="1" x14ac:dyDescent="0.2">
      <c r="A79" s="62" t="s">
        <v>16</v>
      </c>
      <c r="B79" s="134" t="s">
        <v>17</v>
      </c>
      <c r="C79" s="96">
        <f>C80+C83</f>
        <v>15874644.695400001</v>
      </c>
      <c r="D79" s="96">
        <f t="shared" ref="D79:K79" si="61">D80+D83</f>
        <v>10691282.552479999</v>
      </c>
      <c r="E79" s="96">
        <f t="shared" si="61"/>
        <v>7855112.9412500001</v>
      </c>
      <c r="F79" s="96">
        <f t="shared" si="61"/>
        <v>7066437.0099900002</v>
      </c>
      <c r="G79" s="96">
        <f t="shared" si="61"/>
        <v>7904887.9940000009</v>
      </c>
      <c r="H79" s="96">
        <f t="shared" si="61"/>
        <v>9548815.07962</v>
      </c>
      <c r="I79" s="96">
        <f t="shared" si="61"/>
        <v>9556871.2663800009</v>
      </c>
      <c r="J79" s="137">
        <f t="shared" si="61"/>
        <v>4554879.1660000002</v>
      </c>
      <c r="K79" s="96">
        <f t="shared" si="61"/>
        <v>2786370.2680000002</v>
      </c>
    </row>
    <row r="80" spans="1:11" ht="12.75" customHeight="1" x14ac:dyDescent="0.2">
      <c r="A80" s="58" t="s">
        <v>11</v>
      </c>
      <c r="B80" s="78"/>
      <c r="C80" s="97">
        <f t="shared" ref="C80:D80" si="62">C81+C82</f>
        <v>6897808.4680000003</v>
      </c>
      <c r="D80" s="102">
        <f t="shared" si="62"/>
        <v>7292752.2857799996</v>
      </c>
      <c r="E80" s="97">
        <f t="shared" ref="E80" si="63">E81+E82</f>
        <v>6031640.5612500003</v>
      </c>
      <c r="F80" s="108">
        <f t="shared" ref="F80:K80" si="64">F81+F82</f>
        <v>4053448.7899900004</v>
      </c>
      <c r="G80" s="53">
        <f t="shared" si="64"/>
        <v>3260969.2800000003</v>
      </c>
      <c r="H80" s="108">
        <f t="shared" si="64"/>
        <v>3551848.4293900002</v>
      </c>
      <c r="I80" s="53">
        <f t="shared" si="64"/>
        <v>4723792.8346699998</v>
      </c>
      <c r="J80" s="127">
        <f t="shared" si="64"/>
        <v>3835870.3530000001</v>
      </c>
      <c r="K80" s="130">
        <f t="shared" si="64"/>
        <v>2124889.642</v>
      </c>
    </row>
    <row r="81" spans="1:11" ht="12.75" customHeight="1" x14ac:dyDescent="0.2">
      <c r="A81" s="27" t="s">
        <v>6</v>
      </c>
      <c r="B81" s="57"/>
      <c r="C81" s="98">
        <f>C75+C56+C48+C53+C44+C36+C32+C25+C17+C8+C69+C59+C41+C21+C29+C65+C13</f>
        <v>3832453.62849</v>
      </c>
      <c r="D81" s="131">
        <f t="shared" ref="D81:K81" si="65">D75+D56+D48+D53+D44+D36+D32+D25+D17+D8+D69+D59+D41+D21+D29+D65+D13</f>
        <v>3598435.8239599997</v>
      </c>
      <c r="E81" s="98">
        <f t="shared" si="65"/>
        <v>2354461.5589000001</v>
      </c>
      <c r="F81" s="131">
        <f t="shared" si="65"/>
        <v>1517327.6762200005</v>
      </c>
      <c r="G81" s="98">
        <f t="shared" si="65"/>
        <v>1515303.203</v>
      </c>
      <c r="H81" s="131">
        <f t="shared" si="65"/>
        <v>1494358.1801</v>
      </c>
      <c r="I81" s="98">
        <f t="shared" ref="I81" si="66">I75+I56+I48+I53+I44+I36+I32+I25+I17+I8+I69+I59+I41+I21+I29+I65+I13</f>
        <v>1735069.9893200002</v>
      </c>
      <c r="J81" s="131">
        <f t="shared" si="65"/>
        <v>743240.45600000001</v>
      </c>
      <c r="K81" s="98">
        <f t="shared" si="65"/>
        <v>668706.44499999995</v>
      </c>
    </row>
    <row r="82" spans="1:11" ht="12.75" customHeight="1" x14ac:dyDescent="0.2">
      <c r="A82" s="27" t="s">
        <v>5</v>
      </c>
      <c r="B82" s="57"/>
      <c r="C82" s="98">
        <f>C76+C70+C60+C57+C54+C49+C45+C37+C33+C26+C18+C9+C63+C66+C30</f>
        <v>3065354.8395099998</v>
      </c>
      <c r="D82" s="131">
        <f t="shared" ref="D82:K82" si="67">D76+D70+D60+D57+D54+D49+D45+D37+D33+D26+D18+D9+D63+D66+D30</f>
        <v>3694316.4618200003</v>
      </c>
      <c r="E82" s="98">
        <f t="shared" si="67"/>
        <v>3677179.0023500002</v>
      </c>
      <c r="F82" s="131">
        <f t="shared" si="67"/>
        <v>2536121.1137699997</v>
      </c>
      <c r="G82" s="98">
        <f t="shared" si="67"/>
        <v>1745666.077</v>
      </c>
      <c r="H82" s="131">
        <f t="shared" si="67"/>
        <v>2057490.2492899999</v>
      </c>
      <c r="I82" s="98">
        <f t="shared" ref="I82" si="68">I76+I70+I60+I57+I54+I49+I45+I37+I33+I26+I18+I9+I63+I66+I30</f>
        <v>2988722.8453499996</v>
      </c>
      <c r="J82" s="131">
        <f t="shared" si="67"/>
        <v>3092629.8969999999</v>
      </c>
      <c r="K82" s="98">
        <f t="shared" si="67"/>
        <v>1456183.1970000002</v>
      </c>
    </row>
    <row r="83" spans="1:11" ht="12.75" customHeight="1" x14ac:dyDescent="0.2">
      <c r="A83" s="28" t="s">
        <v>10</v>
      </c>
      <c r="B83" s="56"/>
      <c r="C83" s="98">
        <f>C77+C50+C38+C10+C71+C19+C27</f>
        <v>8976836.2274000011</v>
      </c>
      <c r="D83" s="98">
        <f t="shared" ref="D83:K83" si="69">D77+D50+D38+D10+D71+D19+D27</f>
        <v>3398530.2667</v>
      </c>
      <c r="E83" s="98">
        <f t="shared" si="69"/>
        <v>1823472.38</v>
      </c>
      <c r="F83" s="122">
        <f t="shared" si="69"/>
        <v>3012988.2199999997</v>
      </c>
      <c r="G83" s="122">
        <f t="shared" si="69"/>
        <v>4643918.7140000006</v>
      </c>
      <c r="H83" s="122">
        <f t="shared" si="69"/>
        <v>5996966.6502299998</v>
      </c>
      <c r="I83" s="122">
        <f t="shared" si="69"/>
        <v>4833078.4317100001</v>
      </c>
      <c r="J83" s="138">
        <f t="shared" si="69"/>
        <v>719008.81299999997</v>
      </c>
      <c r="K83" s="122">
        <f t="shared" si="69"/>
        <v>661480.62599999993</v>
      </c>
    </row>
    <row r="84" spans="1:11" ht="12.75" customHeight="1" thickBot="1" x14ac:dyDescent="0.25">
      <c r="A84" s="59" t="s">
        <v>25</v>
      </c>
      <c r="B84" s="79"/>
      <c r="C84" s="95">
        <f>C78+C51+C39+C11</f>
        <v>2586695.3671999997</v>
      </c>
      <c r="D84" s="61">
        <f t="shared" ref="D84" si="70">D78+D51+D39+D11</f>
        <v>2470131.6951799998</v>
      </c>
      <c r="E84" s="95">
        <f>E78+E51+E39+E11</f>
        <v>0</v>
      </c>
      <c r="F84" s="107">
        <f>F78+F51+F39+F11</f>
        <v>0</v>
      </c>
      <c r="G84" s="54">
        <f>G78+G51+G39+G11</f>
        <v>0</v>
      </c>
      <c r="H84" s="107">
        <f>H78+H51+H39+H11</f>
        <v>0</v>
      </c>
      <c r="I84" s="54">
        <f>I78+I51+I39+I11</f>
        <v>0</v>
      </c>
      <c r="J84" s="107">
        <f>J78+J51+J39+J11+J72</f>
        <v>0</v>
      </c>
      <c r="K84" s="54">
        <f>K78+K51+K39+K11+K72</f>
        <v>0</v>
      </c>
    </row>
    <row r="85" spans="1:11" s="2" customFormat="1" ht="9" customHeight="1" x14ac:dyDescent="0.2">
      <c r="A85" s="56"/>
      <c r="B85" s="57"/>
      <c r="C85" s="19"/>
      <c r="D85" s="19"/>
      <c r="E85" s="19"/>
      <c r="F85" s="17"/>
      <c r="G85" s="17"/>
      <c r="H85" s="17"/>
      <c r="I85" s="17"/>
      <c r="J85" s="17"/>
      <c r="K85" s="17"/>
    </row>
    <row r="86" spans="1:11" x14ac:dyDescent="0.2">
      <c r="A86" s="143" t="s">
        <v>26</v>
      </c>
      <c r="B86" s="143"/>
      <c r="C86" s="143"/>
    </row>
    <row r="87" spans="1:11" x14ac:dyDescent="0.2">
      <c r="A87" s="3" t="s">
        <v>24</v>
      </c>
    </row>
    <row r="89" spans="1:11" x14ac:dyDescent="0.2">
      <c r="A89" s="20"/>
    </row>
  </sheetData>
  <mergeCells count="11">
    <mergeCell ref="K4:K5"/>
    <mergeCell ref="J4:J5"/>
    <mergeCell ref="A86:C86"/>
    <mergeCell ref="C4:C5"/>
    <mergeCell ref="D4:D5"/>
    <mergeCell ref="A4:B5"/>
    <mergeCell ref="F4:F5"/>
    <mergeCell ref="E4:E5"/>
    <mergeCell ref="G4:G5"/>
    <mergeCell ref="H4:H5"/>
    <mergeCell ref="I4:I5"/>
  </mergeCells>
  <pageMargins left="0.31496062992125984" right="0.11811023622047245" top="0.39370078740157483" bottom="0" header="0.31496062992125984" footer="0.31496062992125984"/>
  <pageSetup paperSize="9" scale="71" orientation="portrait" r:id="rId1"/>
  <headerFooter>
    <oddHeader>&amp;R&amp;D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NNV VaVaI 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10018</dc:creator>
  <cp:lastModifiedBy>Špičková Hana</cp:lastModifiedBy>
  <cp:lastPrinted>2021-11-11T12:22:16Z</cp:lastPrinted>
  <dcterms:created xsi:type="dcterms:W3CDTF">2013-08-22T11:48:15Z</dcterms:created>
  <dcterms:modified xsi:type="dcterms:W3CDTF">2024-11-13T11:49:23Z</dcterms:modified>
</cp:coreProperties>
</file>