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Oddeleni analyz a koordinace vedy\_Spolecne\Prac_skupina ROZPOČET\ROZPOČET 2022-2024\362_RVVI_2020-11-27\362 A2 Vychozi navrh vydaju VaVaI 2022+\Prilohy\"/>
    </mc:Choice>
  </mc:AlternateContent>
  <bookViews>
    <workbookView xWindow="14510" yWindow="-20" windowWidth="14310" windowHeight="12840"/>
  </bookViews>
  <sheets>
    <sheet name="nároky VaVaI " sheetId="27" r:id="rId1"/>
  </sheets>
  <externalReferences>
    <externalReference r:id="rId2"/>
    <externalReference r:id="rId3"/>
  </externalReferences>
  <definedNames>
    <definedName name="___Tab16">'[1]301-KPR'!#REF!</definedName>
    <definedName name="__Tab16">'[1]301-KPR'!#REF!</definedName>
    <definedName name="_FM2013">'[2]záv.uk,.KPR'!#REF!</definedName>
    <definedName name="_Tab16">'[1]301-KPR'!#REF!</definedName>
    <definedName name="AV">'[2]záv.uk,.KPR'!#REF!</definedName>
    <definedName name="baba">'[2]záv.uk,.KPR'!#REF!</definedName>
    <definedName name="BIS">'[2]záv.uk,.KPR'!$B$6</definedName>
    <definedName name="CBU">'[2]záv.uk,.KPR'!#REF!</definedName>
    <definedName name="CSU">'[2]záv.uk,.KPR'!#REF!</definedName>
    <definedName name="CUZK">'[2]záv.uk,.KPR'!#REF!</definedName>
    <definedName name="GA">'[2]záv.uk,.KPR'!#REF!</definedName>
    <definedName name="KPR">'[2]záv.uk,.KPR'!$B$30</definedName>
    <definedName name="MDS">'[2]záv.uk,.KPR'!#REF!</definedName>
    <definedName name="MF">'[2]záv.uk,.KPR'!$B$6</definedName>
    <definedName name="MK">'[2]záv.uk,.KPR'!#REF!</definedName>
    <definedName name="MMR">'[2]záv.uk,.KPR'!$B$6</definedName>
    <definedName name="MO">'[2]záv.uk,.KPR'!$B$6</definedName>
    <definedName name="MPO">'[2]záv.uk,.KPR'!#REF!</definedName>
    <definedName name="MPSV">'[2]záv.uk,.KPR'!$B$6</definedName>
    <definedName name="MS">'[2]záv.uk,.KPR'!#REF!</definedName>
    <definedName name="MSMT">'[2]záv.uk,.KPR'!#REF!</definedName>
    <definedName name="MV">'[2]záv.uk,.KPR'!$B$6</definedName>
    <definedName name="MZdr">'[2]záv.uk,.KPR'!#REF!</definedName>
    <definedName name="MZe">'[2]záv.uk,.KPR'!#REF!</definedName>
    <definedName name="MZP">'[2]záv.uk,.KPR'!$B$6</definedName>
    <definedName name="MZv">'[2]záv.uk,.KPR'!$B$6</definedName>
    <definedName name="NKU">'[2]záv.uk,.KPR'!#REF!</definedName>
    <definedName name="PSP">'[2]záv.uk,.KPR'!$B$6</definedName>
    <definedName name="RRTV">'[2]záv.uk,.KPR'!#REF!</definedName>
    <definedName name="SP">'[2]záv.uk,.KPR'!$B$6</definedName>
    <definedName name="SSHR">'[2]záv.uk,.KPR'!#REF!</definedName>
    <definedName name="SUJB">'[2]záv.uk,.KPR'!#REF!</definedName>
    <definedName name="TABULKA_1">#N/A</definedName>
    <definedName name="TABULKA_2">#N/A</definedName>
    <definedName name="UOHS">'[2]záv.uk,.KPR'!#REF!</definedName>
    <definedName name="UPV">'[2]záv.uk,.KPR'!#REF!</definedName>
    <definedName name="US">'[2]záv.uk,.KPR'!#REF!</definedName>
    <definedName name="USIS">'[2]záv.uk,.KPR'!#REF!</definedName>
    <definedName name="UV">'[2]záv.uk,.KPR'!$B$6</definedName>
    <definedName name="VSTUPY_1">#N/A</definedName>
    <definedName name="VSTUPY_2">#N/A</definedName>
    <definedName name="xxxxxxx">'[2]záv.uk,.KPR'!#REF!</definedName>
  </definedNames>
  <calcPr calcId="162913"/>
</workbook>
</file>

<file path=xl/calcChain.xml><?xml version="1.0" encoding="utf-8"?>
<calcChain xmlns="http://schemas.openxmlformats.org/spreadsheetml/2006/main">
  <c r="G75" i="27" l="1"/>
  <c r="G74" i="27"/>
  <c r="G76" i="27"/>
  <c r="G77" i="27"/>
  <c r="F77" i="27"/>
  <c r="F76" i="27"/>
  <c r="F75" i="27"/>
  <c r="F74" i="27"/>
  <c r="F67" i="27"/>
  <c r="F66" i="27"/>
  <c r="F62" i="27"/>
  <c r="F61" i="27" s="1"/>
  <c r="F58" i="27"/>
  <c r="F55" i="27"/>
  <c r="F52" i="27"/>
  <c r="F49" i="27"/>
  <c r="F44" i="27"/>
  <c r="F43" i="27"/>
  <c r="F40" i="27"/>
  <c r="F37" i="27"/>
  <c r="F32" i="27"/>
  <c r="F31" i="27"/>
  <c r="F28" i="27"/>
  <c r="F25" i="27"/>
  <c r="F22" i="27"/>
  <c r="F19" i="27"/>
  <c r="F16" i="27"/>
  <c r="F13" i="27"/>
  <c r="E13" i="27"/>
  <c r="F8" i="27"/>
  <c r="F7" i="27" s="1"/>
  <c r="F72" i="27" l="1"/>
  <c r="F73" i="27"/>
  <c r="G8" i="27" l="1"/>
  <c r="G7" i="27" s="1"/>
  <c r="G13" i="27"/>
  <c r="G16" i="27"/>
  <c r="G19" i="27"/>
  <c r="G22" i="27"/>
  <c r="G25" i="27"/>
  <c r="G28" i="27"/>
  <c r="G32" i="27"/>
  <c r="G31" i="27" s="1"/>
  <c r="G37" i="27"/>
  <c r="G40" i="27"/>
  <c r="G44" i="27"/>
  <c r="G43" i="27" s="1"/>
  <c r="G49" i="27"/>
  <c r="G52" i="27"/>
  <c r="G55" i="27"/>
  <c r="G58" i="27"/>
  <c r="G62" i="27"/>
  <c r="G61" i="27" s="1"/>
  <c r="G67" i="27"/>
  <c r="G66" i="27" s="1"/>
  <c r="G73" i="27" l="1"/>
  <c r="G72" i="27" s="1"/>
  <c r="E37" i="27" l="1"/>
  <c r="E25" i="27" l="1"/>
  <c r="D25" i="27"/>
  <c r="E28" i="27"/>
  <c r="D28" i="27"/>
  <c r="E31" i="27"/>
  <c r="D31" i="27"/>
  <c r="E32" i="27"/>
  <c r="D32" i="27"/>
  <c r="D37" i="27"/>
  <c r="E40" i="27"/>
  <c r="D40" i="27"/>
  <c r="E43" i="27"/>
  <c r="D43" i="27"/>
  <c r="E44" i="27"/>
  <c r="D44" i="27"/>
  <c r="E49" i="27"/>
  <c r="D49" i="27"/>
  <c r="E52" i="27"/>
  <c r="D52" i="27"/>
  <c r="E55" i="27"/>
  <c r="D55" i="27"/>
  <c r="E58" i="27"/>
  <c r="D58" i="27"/>
  <c r="E62" i="27"/>
  <c r="E61" i="27" s="1"/>
  <c r="D62" i="27"/>
  <c r="D61" i="27" s="1"/>
  <c r="E66" i="27"/>
  <c r="D66" i="27"/>
  <c r="E67" i="27"/>
  <c r="D67" i="27"/>
  <c r="E74" i="27"/>
  <c r="E75" i="27"/>
  <c r="E76" i="27"/>
  <c r="D74" i="27"/>
  <c r="D75" i="27"/>
  <c r="D76" i="27"/>
  <c r="E77" i="27"/>
  <c r="D77" i="27"/>
  <c r="E22" i="27"/>
  <c r="D22" i="27"/>
  <c r="E19" i="27"/>
  <c r="D19" i="27"/>
  <c r="E16" i="27"/>
  <c r="D16" i="27"/>
  <c r="E8" i="27"/>
  <c r="E7" i="27" s="1"/>
  <c r="D8" i="27"/>
  <c r="D7" i="27" s="1"/>
  <c r="C8" i="27"/>
  <c r="C7" i="27" s="1"/>
  <c r="C77" i="27"/>
  <c r="C76" i="27"/>
  <c r="C75" i="27"/>
  <c r="C74" i="27"/>
  <c r="C67" i="27"/>
  <c r="C66" i="27"/>
  <c r="C62" i="27"/>
  <c r="C61" i="27" s="1"/>
  <c r="C58" i="27"/>
  <c r="C55" i="27"/>
  <c r="C52" i="27"/>
  <c r="C49" i="27"/>
  <c r="C44" i="27"/>
  <c r="C43" i="27"/>
  <c r="C40" i="27"/>
  <c r="C32" i="27"/>
  <c r="C31" i="27"/>
  <c r="C28" i="27"/>
  <c r="C22" i="27"/>
  <c r="C16" i="27"/>
  <c r="C72" i="27" l="1"/>
  <c r="C73" i="27"/>
  <c r="E72" i="27"/>
  <c r="D73" i="27"/>
  <c r="E73" i="27"/>
  <c r="D72" i="27"/>
</calcChain>
</file>

<file path=xl/sharedStrings.xml><?xml version="1.0" encoding="utf-8"?>
<sst xmlns="http://schemas.openxmlformats.org/spreadsheetml/2006/main" count="102" uniqueCount="37">
  <si>
    <t xml:space="preserve">K A P I T O L A </t>
  </si>
  <si>
    <t>Ministerstvo obrany</t>
  </si>
  <si>
    <t>Ministerstvo vnitra</t>
  </si>
  <si>
    <t>Ministerstvo kultury</t>
  </si>
  <si>
    <t>Akademie věd ČR</t>
  </si>
  <si>
    <t xml:space="preserve">účelové výdaje </t>
  </si>
  <si>
    <t>v tom: institucionální výdaje</t>
  </si>
  <si>
    <t>Grantová agentura ČR</t>
  </si>
  <si>
    <t>Ministerstvo zdravotnictví</t>
  </si>
  <si>
    <t>Ministerstvo průmyslu a obchodu</t>
  </si>
  <si>
    <t>zahraniční zdroje</t>
  </si>
  <si>
    <t>národní zdroje</t>
  </si>
  <si>
    <t>Úřad vlády ČR</t>
  </si>
  <si>
    <t>Ministerstvo zemědělství</t>
  </si>
  <si>
    <t xml:space="preserve">Ministerstvo školství, mládeže a tělovýchovy </t>
  </si>
  <si>
    <t>Technologická agentura ČR</t>
  </si>
  <si>
    <t>Výdaje na podporu VaVaI celkem</t>
  </si>
  <si>
    <t>)*</t>
  </si>
  <si>
    <t>**)</t>
  </si>
  <si>
    <t xml:space="preserve">Ministerstvo spravedlnosti </t>
  </si>
  <si>
    <t>stav k 1. 1. 2017</t>
  </si>
  <si>
    <t>stav k 1. 1. 2018</t>
  </si>
  <si>
    <t>Ministerstvo zahraničních věcí</t>
  </si>
  <si>
    <t>×</t>
  </si>
  <si>
    <t xml:space="preserve">Ministerstvo životního prostředí </t>
  </si>
  <si>
    <t>Ministerstvo dopravy</t>
  </si>
  <si>
    <t>Ministerstvo práce a sociálních věcí</t>
  </si>
  <si>
    <t>**)  označené kapitoly jsou pouze příjemci podpory VaVaI, resp. organizace (OSS) v jejich působnosti</t>
  </si>
  <si>
    <t xml:space="preserve">spolufinancování v rámci inst. p. </t>
  </si>
  <si>
    <t>)* Včetně výdajů krytých příjmy ze zahraničních programů</t>
  </si>
  <si>
    <t>stav k 1. 1. 2019</t>
  </si>
  <si>
    <t>Ústav pro studium totalit. režimů</t>
  </si>
  <si>
    <t>v tis. Kč</t>
  </si>
  <si>
    <t>Vývoj nároků z nespotřebovaných výdajů za podporu VaVaI - očekávaný stav</t>
  </si>
  <si>
    <t>stav k 1. 1. 2020</t>
  </si>
  <si>
    <r>
      <t xml:space="preserve">očekávaný stav    k 1. 1. 2021       </t>
    </r>
    <r>
      <rPr>
        <sz val="10"/>
        <rFont val="Arial"/>
        <family val="2"/>
        <charset val="238"/>
      </rPr>
      <t xml:space="preserve"> (z 10.11.2020)</t>
    </r>
  </si>
  <si>
    <t>Příloha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</si>
</sst>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/\ m\Řs\ˇ\c\ yyyy"/>
    <numFmt numFmtId="165" formatCode="m\o\n\th\ d\,\ \y\y\y\y"/>
    <numFmt numFmtId="166" formatCode="_-* #,##0\ _K_č_s_-;\-* #,##0\ _K_č_s_-;_-* &quot;-&quot;\ _K_č_s_-;_-@_-"/>
  </numFmts>
  <fonts count="35" x14ac:knownFonts="1">
    <font>
      <sz val="10"/>
      <name val="Arial CE"/>
      <charset val="238"/>
    </font>
    <font>
      <sz val="1"/>
      <color indexed="8"/>
      <name val="Courier"/>
      <family val="3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0"/>
      <name val="Arial CE"/>
      <charset val="238"/>
    </font>
    <font>
      <sz val="10"/>
      <name val="Arial CE"/>
    </font>
    <font>
      <b/>
      <sz val="1"/>
      <color indexed="8"/>
      <name val="Courier"/>
      <family val="3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9"/>
      <name val="Times New Roman"/>
      <family val="1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color indexed="52"/>
      <name val="Calibri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i/>
      <sz val="10"/>
      <name val="Times New Roman"/>
      <family val="1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9"/>
      <name val="Arial"/>
      <family val="2"/>
      <charset val="238"/>
    </font>
    <font>
      <b/>
      <sz val="14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16"/>
      <name val="Arial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4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65">
    <xf numFmtId="0" fontId="0" fillId="0" borderId="0"/>
    <xf numFmtId="0" fontId="1" fillId="0" borderId="0">
      <protection locked="0"/>
    </xf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" fillId="0" borderId="1">
      <protection locked="0"/>
    </xf>
    <xf numFmtId="0" fontId="1" fillId="0" borderId="0">
      <protection locked="0"/>
    </xf>
    <xf numFmtId="0" fontId="1" fillId="0" borderId="0">
      <protection locked="0"/>
    </xf>
    <xf numFmtId="166" fontId="5" fillId="0" borderId="0" applyFont="0" applyFill="0" applyBorder="0" applyAlignment="0" applyProtection="0"/>
    <xf numFmtId="165" fontId="1" fillId="0" borderId="0">
      <protection locked="0"/>
    </xf>
    <xf numFmtId="164" fontId="1" fillId="0" borderId="0">
      <protection locked="0"/>
    </xf>
    <xf numFmtId="0" fontId="1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1" fillId="0" borderId="0">
      <protection locked="0"/>
    </xf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6" fillId="0" borderId="0">
      <protection locked="0"/>
    </xf>
    <xf numFmtId="0" fontId="6" fillId="0" borderId="0">
      <protection locked="0"/>
    </xf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14" fillId="0" borderId="0"/>
    <xf numFmtId="0" fontId="4" fillId="0" borderId="0"/>
    <xf numFmtId="0" fontId="15" fillId="0" borderId="0"/>
    <xf numFmtId="0" fontId="1" fillId="0" borderId="0">
      <protection locked="0"/>
    </xf>
    <xf numFmtId="0" fontId="1" fillId="0" borderId="0">
      <protection locked="0"/>
    </xf>
    <xf numFmtId="0" fontId="15" fillId="18" borderId="6" applyNumberFormat="0" applyFont="0" applyAlignment="0" applyProtection="0"/>
    <xf numFmtId="0" fontId="17" fillId="0" borderId="7" applyNumberFormat="0" applyFill="0" applyAlignment="0" applyProtection="0"/>
    <xf numFmtId="4" fontId="18" fillId="19" borderId="8" applyNumberFormat="0" applyProtection="0">
      <alignment vertical="center"/>
    </xf>
    <xf numFmtId="4" fontId="18" fillId="19" borderId="8" applyNumberFormat="0" applyProtection="0">
      <alignment horizontal="left" vertical="center" indent="1"/>
    </xf>
    <xf numFmtId="4" fontId="19" fillId="14" borderId="8" applyNumberFormat="0" applyProtection="0">
      <alignment horizontal="left" vertical="center" indent="1"/>
    </xf>
    <xf numFmtId="4" fontId="19" fillId="0" borderId="8" applyNumberFormat="0" applyProtection="0">
      <alignment horizontal="right" vertical="center"/>
    </xf>
    <xf numFmtId="4" fontId="19" fillId="14" borderId="8" applyNumberFormat="0" applyProtection="0">
      <alignment horizontal="left" vertical="center" indent="1"/>
    </xf>
    <xf numFmtId="0" fontId="20" fillId="4" borderId="0" applyNumberFormat="0" applyBorder="0" applyAlignment="0" applyProtection="0"/>
    <xf numFmtId="0" fontId="21" fillId="0" borderId="0" applyNumberFormat="0" applyFill="0" applyBorder="0" applyAlignment="0" applyProtection="0"/>
    <xf numFmtId="0" fontId="1" fillId="0" borderId="1">
      <protection locked="0"/>
    </xf>
    <xf numFmtId="0" fontId="22" fillId="7" borderId="9" applyNumberFormat="0" applyAlignment="0" applyProtection="0"/>
    <xf numFmtId="0" fontId="23" fillId="20" borderId="9" applyNumberFormat="0" applyAlignment="0" applyProtection="0"/>
    <xf numFmtId="0" fontId="24" fillId="20" borderId="10" applyNumberFormat="0" applyAlignment="0" applyProtection="0"/>
    <xf numFmtId="0" fontId="25" fillId="0" borderId="0" applyNumberFormat="0" applyFill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4" borderId="0" applyNumberFormat="0" applyBorder="0" applyAlignment="0" applyProtection="0"/>
  </cellStyleXfs>
  <cellXfs count="112">
    <xf numFmtId="0" fontId="0" fillId="0" borderId="0" xfId="0"/>
    <xf numFmtId="0" fontId="16" fillId="0" borderId="0" xfId="41" applyFont="1"/>
    <xf numFmtId="0" fontId="16" fillId="0" borderId="0" xfId="41" applyFont="1" applyFill="1"/>
    <xf numFmtId="0" fontId="27" fillId="0" borderId="0" xfId="0" applyFont="1" applyFill="1"/>
    <xf numFmtId="0" fontId="27" fillId="0" borderId="11" xfId="41" applyFont="1" applyFill="1" applyBorder="1" applyAlignment="1">
      <alignment horizontal="right" vertical="center"/>
    </xf>
    <xf numFmtId="0" fontId="27" fillId="0" borderId="12" xfId="41" applyFont="1" applyFill="1" applyBorder="1" applyAlignment="1">
      <alignment horizontal="right" vertical="center"/>
    </xf>
    <xf numFmtId="0" fontId="28" fillId="0" borderId="11" xfId="41" applyFont="1" applyFill="1" applyBorder="1" applyAlignment="1" applyProtection="1">
      <alignment horizontal="right" vertical="center"/>
      <protection locked="0"/>
    </xf>
    <xf numFmtId="0" fontId="27" fillId="0" borderId="12" xfId="41" applyNumberFormat="1" applyFont="1" applyFill="1" applyBorder="1" applyAlignment="1">
      <alignment horizontal="right" vertical="center"/>
    </xf>
    <xf numFmtId="0" fontId="27" fillId="0" borderId="19" xfId="41" applyFont="1" applyFill="1" applyBorder="1" applyAlignment="1">
      <alignment horizontal="right" vertical="center"/>
    </xf>
    <xf numFmtId="0" fontId="27" fillId="0" borderId="22" xfId="41" applyFont="1" applyFill="1" applyBorder="1" applyAlignment="1">
      <alignment horizontal="right" vertical="center"/>
    </xf>
    <xf numFmtId="0" fontId="28" fillId="0" borderId="19" xfId="41" applyFont="1" applyFill="1" applyBorder="1" applyAlignment="1" applyProtection="1">
      <alignment horizontal="right" vertical="center"/>
      <protection locked="0"/>
    </xf>
    <xf numFmtId="0" fontId="27" fillId="0" borderId="22" xfId="41" applyNumberFormat="1" applyFont="1" applyFill="1" applyBorder="1" applyAlignment="1">
      <alignment horizontal="right" vertical="center"/>
    </xf>
    <xf numFmtId="0" fontId="28" fillId="0" borderId="16" xfId="41" applyFont="1" applyFill="1" applyBorder="1" applyAlignment="1">
      <alignment horizontal="center" vertical="center"/>
    </xf>
    <xf numFmtId="0" fontId="28" fillId="0" borderId="11" xfId="41" applyFont="1" applyFill="1" applyBorder="1" applyAlignment="1">
      <alignment horizontal="center" vertical="center"/>
    </xf>
    <xf numFmtId="0" fontId="26" fillId="0" borderId="0" xfId="41" applyFont="1" applyAlignment="1">
      <alignment horizontal="right"/>
    </xf>
    <xf numFmtId="0" fontId="27" fillId="0" borderId="11" xfId="41" applyNumberFormat="1" applyFont="1" applyFill="1" applyBorder="1" applyAlignment="1">
      <alignment horizontal="right" vertical="center"/>
    </xf>
    <xf numFmtId="0" fontId="27" fillId="0" borderId="0" xfId="0" applyFont="1" applyAlignment="1">
      <alignment horizontal="center"/>
    </xf>
    <xf numFmtId="0" fontId="27" fillId="0" borderId="19" xfId="41" applyNumberFormat="1" applyFont="1" applyFill="1" applyBorder="1" applyAlignment="1">
      <alignment horizontal="right" vertical="center"/>
    </xf>
    <xf numFmtId="4" fontId="29" fillId="0" borderId="0" xfId="42" applyNumberFormat="1" applyFont="1" applyFill="1" applyBorder="1" applyAlignment="1">
      <alignment horizontal="right" vertical="center" wrapText="1" indent="1"/>
    </xf>
    <xf numFmtId="4" fontId="27" fillId="0" borderId="29" xfId="41" applyNumberFormat="1" applyFont="1" applyFill="1" applyBorder="1" applyAlignment="1">
      <alignment horizontal="right" vertical="center" indent="1"/>
    </xf>
    <xf numFmtId="4" fontId="27" fillId="0" borderId="0" xfId="41" applyNumberFormat="1" applyFont="1" applyFill="1" applyBorder="1" applyAlignment="1">
      <alignment horizontal="right" vertical="center" indent="1"/>
    </xf>
    <xf numFmtId="0" fontId="28" fillId="0" borderId="0" xfId="41" applyFont="1"/>
    <xf numFmtId="4" fontId="27" fillId="0" borderId="28" xfId="41" applyNumberFormat="1" applyFont="1" applyFill="1" applyBorder="1" applyAlignment="1">
      <alignment horizontal="right" vertical="center" indent="1"/>
    </xf>
    <xf numFmtId="0" fontId="27" fillId="0" borderId="29" xfId="41" applyFont="1" applyFill="1" applyBorder="1" applyAlignment="1">
      <alignment horizontal="right" vertical="center" indent="1"/>
    </xf>
    <xf numFmtId="0" fontId="27" fillId="0" borderId="31" xfId="41" applyNumberFormat="1" applyFont="1" applyFill="1" applyBorder="1" applyAlignment="1">
      <alignment horizontal="right" vertical="center" indent="1"/>
    </xf>
    <xf numFmtId="4" fontId="27" fillId="0" borderId="18" xfId="41" applyNumberFormat="1" applyFont="1" applyFill="1" applyBorder="1" applyAlignment="1">
      <alignment horizontal="right" vertical="center" indent="1"/>
    </xf>
    <xf numFmtId="4" fontId="28" fillId="0" borderId="0" xfId="41" applyNumberFormat="1" applyFont="1" applyFill="1" applyBorder="1" applyAlignment="1">
      <alignment horizontal="right" vertical="center" indent="1"/>
    </xf>
    <xf numFmtId="2" fontId="27" fillId="0" borderId="0" xfId="41" applyNumberFormat="1" applyFont="1" applyFill="1" applyBorder="1" applyAlignment="1">
      <alignment horizontal="right" vertical="center" indent="1"/>
    </xf>
    <xf numFmtId="2" fontId="27" fillId="0" borderId="18" xfId="41" applyNumberFormat="1" applyFont="1" applyFill="1" applyBorder="1" applyAlignment="1">
      <alignment horizontal="right" vertical="center" indent="1"/>
    </xf>
    <xf numFmtId="4" fontId="27" fillId="0" borderId="0" xfId="0" applyNumberFormat="1" applyFont="1" applyBorder="1" applyAlignment="1">
      <alignment horizontal="right" vertical="center" indent="1"/>
    </xf>
    <xf numFmtId="0" fontId="28" fillId="25" borderId="11" xfId="41" applyFont="1" applyFill="1" applyBorder="1" applyAlignment="1" applyProtection="1">
      <alignment horizontal="right" vertical="center"/>
      <protection locked="0"/>
    </xf>
    <xf numFmtId="4" fontId="28" fillId="25" borderId="0" xfId="41" applyNumberFormat="1" applyFont="1" applyFill="1" applyBorder="1" applyAlignment="1">
      <alignment horizontal="right" vertical="center" indent="1"/>
    </xf>
    <xf numFmtId="0" fontId="32" fillId="0" borderId="0" xfId="41" applyFont="1" applyAlignment="1">
      <alignment horizontal="right"/>
    </xf>
    <xf numFmtId="0" fontId="33" fillId="0" borderId="0" xfId="41" applyFont="1" applyAlignment="1"/>
    <xf numFmtId="0" fontId="28" fillId="0" borderId="20" xfId="41" applyFont="1" applyFill="1" applyBorder="1" applyAlignment="1">
      <alignment vertical="center"/>
    </xf>
    <xf numFmtId="4" fontId="29" fillId="0" borderId="17" xfId="42" applyNumberFormat="1" applyFont="1" applyFill="1" applyBorder="1" applyAlignment="1">
      <alignment horizontal="right" vertical="center" wrapText="1" indent="1"/>
    </xf>
    <xf numFmtId="0" fontId="16" fillId="0" borderId="0" xfId="41" applyFont="1" applyFill="1" applyBorder="1"/>
    <xf numFmtId="0" fontId="28" fillId="0" borderId="19" xfId="41" applyNumberFormat="1" applyFont="1" applyFill="1" applyBorder="1" applyAlignment="1">
      <alignment horizontal="left" vertical="center"/>
    </xf>
    <xf numFmtId="0" fontId="28" fillId="0" borderId="19" xfId="41" applyFont="1" applyFill="1" applyBorder="1" applyAlignment="1" applyProtection="1">
      <alignment vertical="center"/>
      <protection locked="0"/>
    </xf>
    <xf numFmtId="0" fontId="28" fillId="0" borderId="19" xfId="41" applyFont="1" applyFill="1" applyBorder="1" applyAlignment="1">
      <alignment horizontal="left" vertical="center"/>
    </xf>
    <xf numFmtId="0" fontId="27" fillId="0" borderId="32" xfId="41" applyFont="1" applyFill="1" applyBorder="1" applyAlignment="1">
      <alignment horizontal="right" vertical="center" indent="1"/>
    </xf>
    <xf numFmtId="0" fontId="28" fillId="0" borderId="15" xfId="41" applyFont="1" applyFill="1" applyBorder="1" applyAlignment="1">
      <alignment horizontal="center" vertical="center"/>
    </xf>
    <xf numFmtId="0" fontId="28" fillId="0" borderId="21" xfId="41" applyFont="1" applyFill="1" applyBorder="1" applyAlignment="1">
      <alignment horizontal="left" vertical="center"/>
    </xf>
    <xf numFmtId="4" fontId="28" fillId="0" borderId="13" xfId="41" applyNumberFormat="1" applyFont="1" applyFill="1" applyBorder="1" applyAlignment="1">
      <alignment horizontal="right" vertical="center" wrapText="1" indent="1"/>
    </xf>
    <xf numFmtId="0" fontId="28" fillId="0" borderId="21" xfId="41" applyFont="1" applyFill="1" applyBorder="1" applyAlignment="1" applyProtection="1">
      <alignment vertical="center"/>
      <protection locked="0"/>
    </xf>
    <xf numFmtId="4" fontId="28" fillId="0" borderId="13" xfId="41" applyNumberFormat="1" applyFont="1" applyFill="1" applyBorder="1" applyAlignment="1">
      <alignment horizontal="right" vertical="center" indent="1"/>
    </xf>
    <xf numFmtId="0" fontId="28" fillId="0" borderId="19" xfId="41" applyFont="1" applyFill="1" applyBorder="1" applyAlignment="1" applyProtection="1">
      <alignment vertical="center" wrapText="1"/>
      <protection locked="0"/>
    </xf>
    <xf numFmtId="0" fontId="28" fillId="0" borderId="19" xfId="41" applyFont="1" applyFill="1" applyBorder="1" applyAlignment="1">
      <alignment horizontal="left" vertical="center" wrapText="1"/>
    </xf>
    <xf numFmtId="0" fontId="28" fillId="0" borderId="21" xfId="41" applyFont="1" applyFill="1" applyBorder="1" applyAlignment="1" applyProtection="1">
      <alignment vertical="center" wrapText="1"/>
      <protection locked="0"/>
    </xf>
    <xf numFmtId="4" fontId="28" fillId="0" borderId="28" xfId="41" applyNumberFormat="1" applyFont="1" applyFill="1" applyBorder="1" applyAlignment="1">
      <alignment horizontal="right" vertical="center" indent="1"/>
    </xf>
    <xf numFmtId="4" fontId="29" fillId="0" borderId="42" xfId="42" applyNumberFormat="1" applyFont="1" applyFill="1" applyBorder="1" applyAlignment="1">
      <alignment horizontal="right" vertical="center" wrapText="1" indent="1"/>
    </xf>
    <xf numFmtId="4" fontId="29" fillId="0" borderId="29" xfId="42" applyNumberFormat="1" applyFont="1" applyFill="1" applyBorder="1" applyAlignment="1">
      <alignment horizontal="right" vertical="center" wrapText="1" indent="1"/>
    </xf>
    <xf numFmtId="4" fontId="27" fillId="0" borderId="31" xfId="41" applyNumberFormat="1" applyFont="1" applyFill="1" applyBorder="1" applyAlignment="1">
      <alignment horizontal="right" vertical="center" indent="1"/>
    </xf>
    <xf numFmtId="4" fontId="28" fillId="0" borderId="29" xfId="41" applyNumberFormat="1" applyFont="1" applyFill="1" applyBorder="1" applyAlignment="1">
      <alignment horizontal="right" vertical="center" indent="1"/>
    </xf>
    <xf numFmtId="4" fontId="28" fillId="0" borderId="32" xfId="41" applyNumberFormat="1" applyFont="1" applyFill="1" applyBorder="1" applyAlignment="1">
      <alignment horizontal="right" vertical="center" indent="1"/>
    </xf>
    <xf numFmtId="4" fontId="28" fillId="0" borderId="32" xfId="41" applyNumberFormat="1" applyFont="1" applyFill="1" applyBorder="1" applyAlignment="1">
      <alignment horizontal="right" vertical="center" wrapText="1" indent="1"/>
    </xf>
    <xf numFmtId="2" fontId="27" fillId="0" borderId="29" xfId="41" applyNumberFormat="1" applyFont="1" applyFill="1" applyBorder="1" applyAlignment="1">
      <alignment horizontal="right" vertical="center" indent="1"/>
    </xf>
    <xf numFmtId="2" fontId="27" fillId="0" borderId="31" xfId="41" applyNumberFormat="1" applyFont="1" applyFill="1" applyBorder="1" applyAlignment="1">
      <alignment horizontal="right" vertical="center" indent="1"/>
    </xf>
    <xf numFmtId="2" fontId="28" fillId="0" borderId="29" xfId="41" applyNumberFormat="1" applyFont="1" applyFill="1" applyBorder="1" applyAlignment="1">
      <alignment horizontal="right" vertical="center" indent="1"/>
    </xf>
    <xf numFmtId="4" fontId="28" fillId="25" borderId="29" xfId="41" applyNumberFormat="1" applyFont="1" applyFill="1" applyBorder="1" applyAlignment="1">
      <alignment horizontal="right" vertical="center" indent="1"/>
    </xf>
    <xf numFmtId="4" fontId="27" fillId="0" borderId="29" xfId="0" applyNumberFormat="1" applyFont="1" applyBorder="1" applyAlignment="1">
      <alignment horizontal="right" vertical="center" indent="1"/>
    </xf>
    <xf numFmtId="4" fontId="28" fillId="0" borderId="27" xfId="41" applyNumberFormat="1" applyFont="1" applyFill="1" applyBorder="1" applyAlignment="1">
      <alignment horizontal="right" vertical="center" indent="1"/>
    </xf>
    <xf numFmtId="4" fontId="27" fillId="0" borderId="28" xfId="41" applyNumberFormat="1" applyFont="1" applyFill="1" applyBorder="1" applyAlignment="1">
      <alignment horizontal="right" indent="1"/>
    </xf>
    <xf numFmtId="4" fontId="27" fillId="0" borderId="39" xfId="41" applyNumberFormat="1" applyFont="1" applyFill="1" applyBorder="1" applyAlignment="1">
      <alignment horizontal="right" indent="1"/>
    </xf>
    <xf numFmtId="4" fontId="28" fillId="0" borderId="28" xfId="41" applyNumberFormat="1" applyFont="1" applyFill="1" applyBorder="1" applyAlignment="1">
      <alignment horizontal="right" indent="1"/>
    </xf>
    <xf numFmtId="4" fontId="28" fillId="25" borderId="28" xfId="41" applyNumberFormat="1" applyFont="1" applyFill="1" applyBorder="1" applyAlignment="1">
      <alignment horizontal="right" indent="1"/>
    </xf>
    <xf numFmtId="4" fontId="27" fillId="0" borderId="28" xfId="41" applyNumberFormat="1" applyFont="1" applyBorder="1" applyAlignment="1">
      <alignment horizontal="right" indent="1"/>
    </xf>
    <xf numFmtId="0" fontId="30" fillId="27" borderId="23" xfId="41" applyNumberFormat="1" applyFont="1" applyFill="1" applyBorder="1" applyAlignment="1">
      <alignment horizontal="right" vertical="center"/>
    </xf>
    <xf numFmtId="0" fontId="30" fillId="27" borderId="24" xfId="41" applyFont="1" applyFill="1" applyBorder="1" applyAlignment="1">
      <alignment horizontal="right" vertical="center"/>
    </xf>
    <xf numFmtId="4" fontId="30" fillId="27" borderId="30" xfId="41" applyNumberFormat="1" applyFont="1" applyFill="1" applyBorder="1" applyAlignment="1">
      <alignment horizontal="right" vertical="center" indent="1"/>
    </xf>
    <xf numFmtId="4" fontId="30" fillId="27" borderId="43" xfId="41" applyNumberFormat="1" applyFont="1" applyFill="1" applyBorder="1" applyAlignment="1">
      <alignment horizontal="right" vertical="center" indent="1"/>
    </xf>
    <xf numFmtId="0" fontId="30" fillId="27" borderId="25" xfId="41" applyNumberFormat="1" applyFont="1" applyFill="1" applyBorder="1" applyAlignment="1">
      <alignment horizontal="right" vertical="center"/>
    </xf>
    <xf numFmtId="0" fontId="30" fillId="27" borderId="26" xfId="41" applyFont="1" applyFill="1" applyBorder="1" applyAlignment="1">
      <alignment horizontal="right" vertical="center"/>
    </xf>
    <xf numFmtId="4" fontId="30" fillId="27" borderId="33" xfId="41" applyNumberFormat="1" applyFont="1" applyFill="1" applyBorder="1" applyAlignment="1">
      <alignment horizontal="right" vertical="center" indent="1"/>
    </xf>
    <xf numFmtId="4" fontId="30" fillId="27" borderId="44" xfId="41" applyNumberFormat="1" applyFont="1" applyFill="1" applyBorder="1" applyAlignment="1">
      <alignment horizontal="right" vertical="center" indent="1"/>
    </xf>
    <xf numFmtId="4" fontId="27" fillId="27" borderId="34" xfId="41" applyNumberFormat="1" applyFont="1" applyFill="1" applyBorder="1" applyAlignment="1">
      <alignment horizontal="right" indent="1"/>
    </xf>
    <xf numFmtId="4" fontId="28" fillId="26" borderId="17" xfId="41" applyNumberFormat="1" applyFont="1" applyFill="1" applyBorder="1" applyAlignment="1">
      <alignment horizontal="right" vertical="center" indent="1"/>
    </xf>
    <xf numFmtId="4" fontId="28" fillId="26" borderId="42" xfId="41" applyNumberFormat="1" applyFont="1" applyFill="1" applyBorder="1" applyAlignment="1">
      <alignment horizontal="right" vertical="center" indent="1"/>
    </xf>
    <xf numFmtId="4" fontId="28" fillId="26" borderId="27" xfId="41" applyNumberFormat="1" applyFont="1" applyFill="1" applyBorder="1" applyAlignment="1">
      <alignment horizontal="right" indent="1"/>
    </xf>
    <xf numFmtId="0" fontId="27" fillId="25" borderId="11" xfId="41" applyNumberFormat="1" applyFont="1" applyFill="1" applyBorder="1" applyAlignment="1">
      <alignment horizontal="right" vertical="center"/>
    </xf>
    <xf numFmtId="4" fontId="27" fillId="25" borderId="0" xfId="0" applyNumberFormat="1" applyFont="1" applyFill="1" applyBorder="1" applyAlignment="1">
      <alignment horizontal="right" vertical="center" indent="1"/>
    </xf>
    <xf numFmtId="4" fontId="27" fillId="25" borderId="29" xfId="0" applyNumberFormat="1" applyFont="1" applyFill="1" applyBorder="1" applyAlignment="1">
      <alignment horizontal="right" vertical="center" indent="1"/>
    </xf>
    <xf numFmtId="4" fontId="27" fillId="25" borderId="39" xfId="41" applyNumberFormat="1" applyFont="1" applyFill="1" applyBorder="1" applyAlignment="1">
      <alignment horizontal="right" indent="1"/>
    </xf>
    <xf numFmtId="0" fontId="28" fillId="26" borderId="35" xfId="41" applyFont="1" applyFill="1" applyBorder="1" applyAlignment="1" applyProtection="1">
      <alignment vertical="center" wrapText="1"/>
      <protection locked="0"/>
    </xf>
    <xf numFmtId="0" fontId="28" fillId="25" borderId="45" xfId="41" applyFont="1" applyFill="1" applyBorder="1" applyAlignment="1" applyProtection="1">
      <alignment horizontal="right" vertical="center"/>
      <protection locked="0"/>
    </xf>
    <xf numFmtId="0" fontId="27" fillId="0" borderId="45" xfId="41" applyFont="1" applyFill="1" applyBorder="1" applyAlignment="1">
      <alignment horizontal="right" vertical="center"/>
    </xf>
    <xf numFmtId="0" fontId="27" fillId="25" borderId="45" xfId="41" applyNumberFormat="1" applyFont="1" applyFill="1" applyBorder="1" applyAlignment="1">
      <alignment horizontal="right" vertical="center"/>
    </xf>
    <xf numFmtId="0" fontId="27" fillId="27" borderId="46" xfId="41" applyNumberFormat="1" applyFont="1" applyFill="1" applyBorder="1" applyAlignment="1">
      <alignment horizontal="right" vertical="center"/>
    </xf>
    <xf numFmtId="0" fontId="27" fillId="27" borderId="26" xfId="41" applyFont="1" applyFill="1" applyBorder="1" applyAlignment="1">
      <alignment horizontal="right" vertical="center"/>
    </xf>
    <xf numFmtId="4" fontId="27" fillId="27" borderId="44" xfId="41" applyNumberFormat="1" applyFont="1" applyFill="1" applyBorder="1" applyAlignment="1">
      <alignment horizontal="right" vertical="center" indent="1"/>
    </xf>
    <xf numFmtId="0" fontId="15" fillId="0" borderId="0" xfId="41" applyFont="1" applyAlignment="1">
      <alignment horizontal="right"/>
    </xf>
    <xf numFmtId="4" fontId="30" fillId="27" borderId="47" xfId="41" applyNumberFormat="1" applyFont="1" applyFill="1" applyBorder="1" applyAlignment="1">
      <alignment horizontal="right" vertical="center" indent="1"/>
    </xf>
    <xf numFmtId="4" fontId="27" fillId="0" borderId="29" xfId="41" applyNumberFormat="1" applyFont="1" applyFill="1" applyBorder="1" applyAlignment="1">
      <alignment horizontal="right" indent="1"/>
    </xf>
    <xf numFmtId="4" fontId="27" fillId="0" borderId="31" xfId="41" applyNumberFormat="1" applyFont="1" applyFill="1" applyBorder="1" applyAlignment="1">
      <alignment horizontal="right" indent="1"/>
    </xf>
    <xf numFmtId="4" fontId="27" fillId="0" borderId="31" xfId="41" applyNumberFormat="1" applyFont="1" applyBorder="1" applyAlignment="1">
      <alignment horizontal="right" vertical="center" indent="1"/>
    </xf>
    <xf numFmtId="4" fontId="30" fillId="27" borderId="29" xfId="41" applyNumberFormat="1" applyFont="1" applyFill="1" applyBorder="1" applyAlignment="1">
      <alignment horizontal="right" vertical="center" indent="1"/>
    </xf>
    <xf numFmtId="4" fontId="27" fillId="0" borderId="29" xfId="41" applyNumberFormat="1" applyFont="1" applyBorder="1" applyAlignment="1">
      <alignment horizontal="right" vertical="center" indent="1"/>
    </xf>
    <xf numFmtId="0" fontId="31" fillId="0" borderId="0" xfId="41" applyFont="1" applyAlignment="1"/>
    <xf numFmtId="0" fontId="27" fillId="0" borderId="0" xfId="41" applyNumberFormat="1" applyFont="1" applyFill="1" applyBorder="1" applyAlignment="1">
      <alignment horizontal="right" vertical="center"/>
    </xf>
    <xf numFmtId="0" fontId="27" fillId="0" borderId="0" xfId="41" applyFont="1" applyFill="1" applyBorder="1" applyAlignment="1">
      <alignment horizontal="right" vertical="center"/>
    </xf>
    <xf numFmtId="4" fontId="27" fillId="0" borderId="0" xfId="41" applyNumberFormat="1" applyFont="1" applyFill="1" applyBorder="1" applyAlignment="1">
      <alignment horizontal="right" indent="1"/>
    </xf>
    <xf numFmtId="0" fontId="34" fillId="0" borderId="0" xfId="41" applyFont="1" applyAlignment="1">
      <alignment horizontal="right" vertical="center"/>
    </xf>
    <xf numFmtId="0" fontId="28" fillId="28" borderId="38" xfId="41" applyFont="1" applyFill="1" applyBorder="1" applyAlignment="1">
      <alignment horizontal="center" vertical="center" wrapText="1"/>
    </xf>
    <xf numFmtId="0" fontId="28" fillId="28" borderId="41" xfId="41" applyFont="1" applyFill="1" applyBorder="1" applyAlignment="1">
      <alignment horizontal="center" vertical="center" wrapText="1"/>
    </xf>
    <xf numFmtId="0" fontId="28" fillId="29" borderId="37" xfId="41" applyFont="1" applyFill="1" applyBorder="1" applyAlignment="1">
      <alignment horizontal="center" vertical="center" wrapText="1"/>
    </xf>
    <xf numFmtId="4" fontId="30" fillId="27" borderId="34" xfId="41" applyNumberFormat="1" applyFont="1" applyFill="1" applyBorder="1" applyAlignment="1">
      <alignment horizontal="right" indent="1"/>
    </xf>
    <xf numFmtId="4" fontId="30" fillId="27" borderId="40" xfId="41" applyNumberFormat="1" applyFont="1" applyFill="1" applyBorder="1" applyAlignment="1">
      <alignment horizontal="right" indent="1"/>
    </xf>
    <xf numFmtId="0" fontId="27" fillId="0" borderId="0" xfId="0" applyFont="1" applyAlignment="1">
      <alignment horizontal="left"/>
    </xf>
    <xf numFmtId="0" fontId="28" fillId="0" borderId="35" xfId="41" applyNumberFormat="1" applyFont="1" applyBorder="1" applyAlignment="1">
      <alignment horizontal="center" vertical="center"/>
    </xf>
    <xf numFmtId="0" fontId="28" fillId="0" borderId="16" xfId="41" applyNumberFormat="1" applyFont="1" applyBorder="1" applyAlignment="1">
      <alignment horizontal="center" vertical="center"/>
    </xf>
    <xf numFmtId="0" fontId="28" fillId="0" borderId="36" xfId="41" applyNumberFormat="1" applyFont="1" applyBorder="1" applyAlignment="1">
      <alignment horizontal="center" vertical="center"/>
    </xf>
    <xf numFmtId="0" fontId="28" fillId="0" borderId="14" xfId="41" applyNumberFormat="1" applyFont="1" applyBorder="1" applyAlignment="1">
      <alignment horizontal="center" vertical="center"/>
    </xf>
  </cellXfs>
  <cellStyles count="65">
    <cellStyle name="¬µrka" xfId="1"/>
    <cellStyle name="20 % – Zvýraznění1" xfId="2" builtinId="30" customBuiltin="1"/>
    <cellStyle name="20 % – Zvýraznění2" xfId="3" builtinId="34" customBuiltin="1"/>
    <cellStyle name="20 % – Zvýraznění3" xfId="4" builtinId="38" customBuiltin="1"/>
    <cellStyle name="20 % – Zvýraznění4" xfId="5" builtinId="42" customBuiltin="1"/>
    <cellStyle name="20 % – Zvýraznění5" xfId="6" builtinId="46" customBuiltin="1"/>
    <cellStyle name="20 % – Zvýraznění6" xfId="7" builtinId="50" customBuiltin="1"/>
    <cellStyle name="40 % – Zvýraznění1" xfId="8" builtinId="31" customBuiltin="1"/>
    <cellStyle name="40 % – Zvýraznění2" xfId="9" builtinId="35" customBuiltin="1"/>
    <cellStyle name="40 % – Zvýraznění3" xfId="10" builtinId="39" customBuiltin="1"/>
    <cellStyle name="40 % – Zvýraznění4" xfId="11" builtinId="43" customBuiltin="1"/>
    <cellStyle name="40 % – Zvýraznění5" xfId="12" builtinId="47" customBuiltin="1"/>
    <cellStyle name="40 % – Zvýraznění6" xfId="13" builtinId="51" customBuiltin="1"/>
    <cellStyle name="60 % – Zvýraznění1" xfId="14" builtinId="32" customBuiltin="1"/>
    <cellStyle name="60 % – Zvýraznění2" xfId="15" builtinId="36" customBuiltin="1"/>
    <cellStyle name="60 % – Zvýraznění3" xfId="16" builtinId="40" customBuiltin="1"/>
    <cellStyle name="60 % – Zvýraznění4" xfId="17" builtinId="44" customBuiltin="1"/>
    <cellStyle name="60 % – Zvýraznění5" xfId="18" builtinId="48" customBuiltin="1"/>
    <cellStyle name="60 % – Zvýraznění6" xfId="19" builtinId="52" customBuiltin="1"/>
    <cellStyle name="Celkem" xfId="20" builtinId="25" customBuiltin="1"/>
    <cellStyle name="Comma" xfId="21"/>
    <cellStyle name="Currency" xfId="22"/>
    <cellStyle name="čárky [0]_PojFKSPUR 98  (2)" xfId="23"/>
    <cellStyle name="Date" xfId="24"/>
    <cellStyle name="Datum" xfId="25"/>
    <cellStyle name="Fixed" xfId="26"/>
    <cellStyle name="Heading1" xfId="27"/>
    <cellStyle name="Heading2" xfId="28"/>
    <cellStyle name="Kontrolní buňka" xfId="30" builtinId="23" customBuiltin="1"/>
    <cellStyle name="M·na" xfId="31"/>
    <cellStyle name="Nadpis 1" xfId="32" builtinId="16" customBuiltin="1"/>
    <cellStyle name="Nadpis 2" xfId="33" builtinId="17" customBuiltin="1"/>
    <cellStyle name="Nadpis 3" xfId="34" builtinId="18" customBuiltin="1"/>
    <cellStyle name="Nadpis 4" xfId="35" builtinId="19" customBuiltin="1"/>
    <cellStyle name="Nadpis1" xfId="36"/>
    <cellStyle name="Nadpis2" xfId="37"/>
    <cellStyle name="Název" xfId="38" builtinId="15" customBuiltin="1"/>
    <cellStyle name="Neutrální" xfId="39" builtinId="28" customBuiltin="1"/>
    <cellStyle name="Normal_Tableau1" xfId="40"/>
    <cellStyle name="Normální" xfId="0" builtinId="0"/>
    <cellStyle name="normální_7-bilance2009-test" xfId="41"/>
    <cellStyle name="normální_VaV -17" xfId="42"/>
    <cellStyle name="Percent" xfId="43"/>
    <cellStyle name="Pevní" xfId="44"/>
    <cellStyle name="Poznámka" xfId="45" builtinId="10" customBuiltin="1"/>
    <cellStyle name="Propojená buňka" xfId="46" builtinId="24" customBuiltin="1"/>
    <cellStyle name="SAPBEXaggData" xfId="47"/>
    <cellStyle name="SAPBEXaggItem" xfId="48"/>
    <cellStyle name="SAPBEXchaText" xfId="49"/>
    <cellStyle name="SAPBEXstdData" xfId="50"/>
    <cellStyle name="SAPBEXstdItem" xfId="51"/>
    <cellStyle name="Správně" xfId="52" builtinId="26" customBuiltin="1"/>
    <cellStyle name="Špatně" xfId="29" builtinId="27" customBuiltin="1"/>
    <cellStyle name="Text upozornění" xfId="53" builtinId="11" customBuiltin="1"/>
    <cellStyle name="Total" xfId="54"/>
    <cellStyle name="Vstup" xfId="55" builtinId="20" customBuiltin="1"/>
    <cellStyle name="Výpočet" xfId="56" builtinId="22" customBuiltin="1"/>
    <cellStyle name="Výstup" xfId="57" builtinId="21" customBuiltin="1"/>
    <cellStyle name="Vysvětlující text" xfId="58" builtinId="53" customBuiltin="1"/>
    <cellStyle name="Zvýraznění 1" xfId="59" builtinId="29" customBuiltin="1"/>
    <cellStyle name="Zvýraznění 2" xfId="60" builtinId="33" customBuiltin="1"/>
    <cellStyle name="Zvýraznění 3" xfId="61" builtinId="37" customBuiltin="1"/>
    <cellStyle name="Zvýraznění 4" xfId="62" builtinId="41" customBuiltin="1"/>
    <cellStyle name="Zvýraznění 5" xfId="63" builtinId="45" customBuiltin="1"/>
    <cellStyle name="Zvýraznění 6" xfId="64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odd14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v.uk,.KPR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3"/>
  <sheetViews>
    <sheetView tabSelected="1" workbookViewId="0">
      <selection activeCell="J12" sqref="J12"/>
    </sheetView>
  </sheetViews>
  <sheetFormatPr defaultColWidth="9.1796875" defaultRowHeight="13" x14ac:dyDescent="0.3"/>
  <cols>
    <col min="1" max="1" width="32.90625" style="1" customWidth="1"/>
    <col min="2" max="2" width="3.1796875" style="1" customWidth="1"/>
    <col min="3" max="7" width="15.7265625" style="1" customWidth="1"/>
    <col min="8" max="16384" width="9.1796875" style="1"/>
  </cols>
  <sheetData>
    <row r="1" spans="1:7" ht="5.5" customHeight="1" x14ac:dyDescent="0.3"/>
    <row r="2" spans="1:7" ht="30" customHeight="1" x14ac:dyDescent="0.3">
      <c r="G2" s="101" t="s">
        <v>36</v>
      </c>
    </row>
    <row r="3" spans="1:7" ht="26.25" customHeight="1" x14ac:dyDescent="0.4">
      <c r="A3" s="97" t="s">
        <v>33</v>
      </c>
      <c r="B3" s="33"/>
      <c r="C3" s="33"/>
      <c r="D3" s="33"/>
      <c r="E3" s="33"/>
      <c r="F3" s="33"/>
      <c r="G3" s="32"/>
    </row>
    <row r="4" spans="1:7" ht="15.75" customHeight="1" thickBot="1" x14ac:dyDescent="0.35">
      <c r="A4" s="16"/>
      <c r="B4" s="16"/>
      <c r="C4" s="16"/>
      <c r="D4" s="14"/>
      <c r="E4" s="14"/>
      <c r="F4" s="14"/>
      <c r="G4" s="90" t="s">
        <v>32</v>
      </c>
    </row>
    <row r="5" spans="1:7" ht="9" customHeight="1" thickBot="1" x14ac:dyDescent="0.35">
      <c r="A5" s="108" t="s">
        <v>0</v>
      </c>
      <c r="B5" s="109"/>
      <c r="C5" s="16"/>
      <c r="D5" s="14"/>
      <c r="E5" s="14"/>
      <c r="F5" s="14"/>
    </row>
    <row r="6" spans="1:7" ht="43.5" customHeight="1" thickBot="1" x14ac:dyDescent="0.35">
      <c r="A6" s="110"/>
      <c r="B6" s="111"/>
      <c r="C6" s="102" t="s">
        <v>20</v>
      </c>
      <c r="D6" s="103" t="s">
        <v>21</v>
      </c>
      <c r="E6" s="103" t="s">
        <v>30</v>
      </c>
      <c r="F6" s="103" t="s">
        <v>34</v>
      </c>
      <c r="G6" s="104" t="s">
        <v>35</v>
      </c>
    </row>
    <row r="7" spans="1:7" s="2" customFormat="1" ht="13" customHeight="1" x14ac:dyDescent="0.3">
      <c r="A7" s="34" t="s">
        <v>12</v>
      </c>
      <c r="B7" s="13" t="s">
        <v>17</v>
      </c>
      <c r="C7" s="35">
        <f>C8+C11</f>
        <v>108301.32045</v>
      </c>
      <c r="D7" s="50">
        <f>D8+D11</f>
        <v>207710.06894</v>
      </c>
      <c r="E7" s="50">
        <f>E8+E11</f>
        <v>143756.62426000001</v>
      </c>
      <c r="F7" s="50">
        <f>F8+F11</f>
        <v>131263.57737000001</v>
      </c>
      <c r="G7" s="61">
        <f>G8+G11</f>
        <v>105575.61</v>
      </c>
    </row>
    <row r="8" spans="1:7" s="2" customFormat="1" ht="13" customHeight="1" x14ac:dyDescent="0.3">
      <c r="A8" s="10" t="s">
        <v>11</v>
      </c>
      <c r="B8" s="13"/>
      <c r="C8" s="18">
        <f>C9+C10</f>
        <v>103201.32045</v>
      </c>
      <c r="D8" s="51">
        <f>D9+D10</f>
        <v>194782.14994</v>
      </c>
      <c r="E8" s="51">
        <f>E9+E10</f>
        <v>143756.62426000001</v>
      </c>
      <c r="F8" s="51">
        <f>F9+F10</f>
        <v>131263.57737000001</v>
      </c>
      <c r="G8" s="49">
        <f>G9+G10</f>
        <v>105575.61</v>
      </c>
    </row>
    <row r="9" spans="1:7" s="2" customFormat="1" ht="13" customHeight="1" x14ac:dyDescent="0.3">
      <c r="A9" s="8" t="s">
        <v>6</v>
      </c>
      <c r="B9" s="4"/>
      <c r="C9" s="20">
        <v>103201.32045</v>
      </c>
      <c r="D9" s="19">
        <v>194782.14994</v>
      </c>
      <c r="E9" s="19">
        <v>143756.62426000001</v>
      </c>
      <c r="F9" s="19">
        <v>131263.57737000001</v>
      </c>
      <c r="G9" s="22">
        <v>105575.61</v>
      </c>
    </row>
    <row r="10" spans="1:7" s="2" customFormat="1" ht="13" customHeight="1" x14ac:dyDescent="0.3">
      <c r="A10" s="8" t="s">
        <v>5</v>
      </c>
      <c r="B10" s="4"/>
      <c r="C10" s="19">
        <v>0</v>
      </c>
      <c r="D10" s="19">
        <v>0</v>
      </c>
      <c r="E10" s="19">
        <v>0</v>
      </c>
      <c r="F10" s="92">
        <v>0</v>
      </c>
      <c r="G10" s="62">
        <v>0</v>
      </c>
    </row>
    <row r="11" spans="1:7" s="36" customFormat="1" ht="13" customHeight="1" x14ac:dyDescent="0.3">
      <c r="A11" s="11" t="s">
        <v>10</v>
      </c>
      <c r="B11" s="5"/>
      <c r="C11" s="25">
        <v>5100</v>
      </c>
      <c r="D11" s="52">
        <v>12927.919</v>
      </c>
      <c r="E11" s="52">
        <v>0</v>
      </c>
      <c r="F11" s="93">
        <v>0</v>
      </c>
      <c r="G11" s="63">
        <v>0</v>
      </c>
    </row>
    <row r="12" spans="1:7" s="36" customFormat="1" ht="13" customHeight="1" x14ac:dyDescent="0.3">
      <c r="A12" s="67" t="s">
        <v>28</v>
      </c>
      <c r="B12" s="68"/>
      <c r="C12" s="69">
        <v>900</v>
      </c>
      <c r="D12" s="70">
        <v>4043.2359999999999</v>
      </c>
      <c r="E12" s="70">
        <v>0</v>
      </c>
      <c r="F12" s="70">
        <v>0</v>
      </c>
      <c r="G12" s="106">
        <v>0</v>
      </c>
    </row>
    <row r="13" spans="1:7" s="36" customFormat="1" ht="13" customHeight="1" x14ac:dyDescent="0.3">
      <c r="A13" s="37" t="s">
        <v>22</v>
      </c>
      <c r="B13" s="4"/>
      <c r="C13" s="23" t="s">
        <v>23</v>
      </c>
      <c r="D13" s="53">
        <v>0</v>
      </c>
      <c r="E13" s="53">
        <f>E14+E15</f>
        <v>0</v>
      </c>
      <c r="F13" s="53">
        <f>F14+F15</f>
        <v>0</v>
      </c>
      <c r="G13" s="64">
        <f>G14+G15</f>
        <v>0</v>
      </c>
    </row>
    <row r="14" spans="1:7" s="36" customFormat="1" ht="13" customHeight="1" x14ac:dyDescent="0.3">
      <c r="A14" s="8" t="s">
        <v>6</v>
      </c>
      <c r="B14" s="4"/>
      <c r="C14" s="23" t="s">
        <v>23</v>
      </c>
      <c r="D14" s="19">
        <v>0</v>
      </c>
      <c r="E14" s="19">
        <v>0</v>
      </c>
      <c r="F14" s="19">
        <v>0</v>
      </c>
      <c r="G14" s="62">
        <v>0</v>
      </c>
    </row>
    <row r="15" spans="1:7" s="36" customFormat="1" ht="13" customHeight="1" x14ac:dyDescent="0.3">
      <c r="A15" s="11" t="s">
        <v>5</v>
      </c>
      <c r="B15" s="7"/>
      <c r="C15" s="24" t="s">
        <v>23</v>
      </c>
      <c r="D15" s="52">
        <v>0</v>
      </c>
      <c r="E15" s="52">
        <v>0</v>
      </c>
      <c r="F15" s="52">
        <v>0</v>
      </c>
      <c r="G15" s="63">
        <v>0</v>
      </c>
    </row>
    <row r="16" spans="1:7" s="2" customFormat="1" ht="13" customHeight="1" x14ac:dyDescent="0.3">
      <c r="A16" s="38" t="s">
        <v>1</v>
      </c>
      <c r="B16" s="13"/>
      <c r="C16" s="26">
        <f t="shared" ref="C16:F16" si="0">C17+C18</f>
        <v>205206.43008000002</v>
      </c>
      <c r="D16" s="53">
        <f t="shared" si="0"/>
        <v>198484.20692999999</v>
      </c>
      <c r="E16" s="53">
        <f t="shared" si="0"/>
        <v>147063.18523999999</v>
      </c>
      <c r="F16" s="53">
        <f t="shared" si="0"/>
        <v>121062.22087999999</v>
      </c>
      <c r="G16" s="64">
        <f>G17+G18</f>
        <v>49222</v>
      </c>
    </row>
    <row r="17" spans="1:7" s="2" customFormat="1" ht="13" customHeight="1" x14ac:dyDescent="0.3">
      <c r="A17" s="8" t="s">
        <v>6</v>
      </c>
      <c r="B17" s="4"/>
      <c r="C17" s="20">
        <v>19339.17858</v>
      </c>
      <c r="D17" s="19">
        <v>23939.23143</v>
      </c>
      <c r="E17" s="19">
        <v>21429.953600000001</v>
      </c>
      <c r="F17" s="19">
        <v>38124.888529999997</v>
      </c>
      <c r="G17" s="62">
        <v>10598</v>
      </c>
    </row>
    <row r="18" spans="1:7" s="2" customFormat="1" ht="13" customHeight="1" x14ac:dyDescent="0.3">
      <c r="A18" s="9" t="s">
        <v>5</v>
      </c>
      <c r="B18" s="5"/>
      <c r="C18" s="20">
        <v>185867.25150000001</v>
      </c>
      <c r="D18" s="19">
        <v>174544.9755</v>
      </c>
      <c r="E18" s="19">
        <v>125633.23164</v>
      </c>
      <c r="F18" s="19">
        <v>82937.332349999997</v>
      </c>
      <c r="G18" s="63">
        <v>38624</v>
      </c>
    </row>
    <row r="19" spans="1:7" s="2" customFormat="1" ht="13" customHeight="1" x14ac:dyDescent="0.3">
      <c r="A19" s="39" t="s">
        <v>26</v>
      </c>
      <c r="B19" s="4"/>
      <c r="C19" s="40" t="s">
        <v>23</v>
      </c>
      <c r="D19" s="54">
        <f>D20+D21</f>
        <v>26.895</v>
      </c>
      <c r="E19" s="54">
        <f>E20+E21</f>
        <v>60.396999999999998</v>
      </c>
      <c r="F19" s="54">
        <f>F20+F21</f>
        <v>1376.4829999999999</v>
      </c>
      <c r="G19" s="64">
        <f>G20+G21</f>
        <v>2166.7240000000002</v>
      </c>
    </row>
    <row r="20" spans="1:7" s="2" customFormat="1" ht="13" customHeight="1" x14ac:dyDescent="0.3">
      <c r="A20" s="8" t="s">
        <v>6</v>
      </c>
      <c r="B20" s="4"/>
      <c r="C20" s="23" t="s">
        <v>23</v>
      </c>
      <c r="D20" s="19">
        <v>26.895</v>
      </c>
      <c r="E20" s="19">
        <v>60.396999999999998</v>
      </c>
      <c r="F20" s="19">
        <v>1376.4829999999999</v>
      </c>
      <c r="G20" s="62">
        <v>2166.7240000000002</v>
      </c>
    </row>
    <row r="21" spans="1:7" s="2" customFormat="1" ht="13" customHeight="1" x14ac:dyDescent="0.3">
      <c r="A21" s="9" t="s">
        <v>5</v>
      </c>
      <c r="B21" s="4"/>
      <c r="C21" s="24" t="s">
        <v>23</v>
      </c>
      <c r="D21" s="52">
        <v>0</v>
      </c>
      <c r="E21" s="52">
        <v>0</v>
      </c>
      <c r="F21" s="52">
        <v>0</v>
      </c>
      <c r="G21" s="63">
        <v>0</v>
      </c>
    </row>
    <row r="22" spans="1:7" s="2" customFormat="1" ht="13" customHeight="1" x14ac:dyDescent="0.3">
      <c r="A22" s="38" t="s">
        <v>2</v>
      </c>
      <c r="B22" s="41"/>
      <c r="C22" s="26">
        <f t="shared" ref="C22:F22" si="1">C23+C24</f>
        <v>467183.16648000001</v>
      </c>
      <c r="D22" s="53">
        <f t="shared" si="1"/>
        <v>376789.53547999996</v>
      </c>
      <c r="E22" s="53">
        <f t="shared" si="1"/>
        <v>268529.50591000001</v>
      </c>
      <c r="F22" s="53">
        <f t="shared" si="1"/>
        <v>286839.94659000001</v>
      </c>
      <c r="G22" s="64">
        <f>G23+G24</f>
        <v>314807</v>
      </c>
    </row>
    <row r="23" spans="1:7" s="2" customFormat="1" ht="13" customHeight="1" x14ac:dyDescent="0.3">
      <c r="A23" s="8" t="s">
        <v>6</v>
      </c>
      <c r="B23" s="4"/>
      <c r="C23" s="20">
        <v>36355.768860000004</v>
      </c>
      <c r="D23" s="19">
        <v>50060.481910000002</v>
      </c>
      <c r="E23" s="19">
        <v>50523.623919999998</v>
      </c>
      <c r="F23" s="19">
        <v>55957.596590000001</v>
      </c>
      <c r="G23" s="62">
        <v>70534</v>
      </c>
    </row>
    <row r="24" spans="1:7" s="2" customFormat="1" ht="13" customHeight="1" x14ac:dyDescent="0.3">
      <c r="A24" s="8" t="s">
        <v>5</v>
      </c>
      <c r="B24" s="5"/>
      <c r="C24" s="25">
        <v>430827.39762</v>
      </c>
      <c r="D24" s="52">
        <v>326729.05356999999</v>
      </c>
      <c r="E24" s="52">
        <v>218005.88198999999</v>
      </c>
      <c r="F24" s="52">
        <v>230882.35</v>
      </c>
      <c r="G24" s="63">
        <v>244273</v>
      </c>
    </row>
    <row r="25" spans="1:7" s="2" customFormat="1" ht="13" customHeight="1" x14ac:dyDescent="0.3">
      <c r="A25" s="42" t="s">
        <v>24</v>
      </c>
      <c r="B25" s="4"/>
      <c r="C25" s="23" t="s">
        <v>23</v>
      </c>
      <c r="D25" s="53">
        <f>D26+D27</f>
        <v>413.04599999999999</v>
      </c>
      <c r="E25" s="53">
        <f>E26+E27</f>
        <v>202.398</v>
      </c>
      <c r="F25" s="53">
        <f>F26+F27</f>
        <v>223.12980999999999</v>
      </c>
      <c r="G25" s="64">
        <f>G26+G27</f>
        <v>66.576999999999998</v>
      </c>
    </row>
    <row r="26" spans="1:7" s="2" customFormat="1" ht="13" customHeight="1" x14ac:dyDescent="0.3">
      <c r="A26" s="8" t="s">
        <v>6</v>
      </c>
      <c r="B26" s="4"/>
      <c r="C26" s="23" t="s">
        <v>23</v>
      </c>
      <c r="D26" s="19">
        <v>413.04599999999999</v>
      </c>
      <c r="E26" s="19">
        <v>202.398</v>
      </c>
      <c r="F26" s="19">
        <v>223.12980999999999</v>
      </c>
      <c r="G26" s="62">
        <v>66.576999999999998</v>
      </c>
    </row>
    <row r="27" spans="1:7" s="2" customFormat="1" ht="13" customHeight="1" x14ac:dyDescent="0.3">
      <c r="A27" s="8" t="s">
        <v>5</v>
      </c>
      <c r="B27" s="4"/>
      <c r="C27" s="24" t="s">
        <v>23</v>
      </c>
      <c r="D27" s="19">
        <v>0</v>
      </c>
      <c r="E27" s="19">
        <v>0</v>
      </c>
      <c r="F27" s="19">
        <v>0</v>
      </c>
      <c r="G27" s="63">
        <v>0</v>
      </c>
    </row>
    <row r="28" spans="1:7" s="2" customFormat="1" ht="13" customHeight="1" x14ac:dyDescent="0.3">
      <c r="A28" s="42" t="s">
        <v>7</v>
      </c>
      <c r="B28" s="41"/>
      <c r="C28" s="43">
        <f t="shared" ref="C28:F28" si="2">C29+C30</f>
        <v>177926.37703999999</v>
      </c>
      <c r="D28" s="55">
        <f t="shared" si="2"/>
        <v>317241.58869999996</v>
      </c>
      <c r="E28" s="55">
        <f t="shared" si="2"/>
        <v>440506.35297999997</v>
      </c>
      <c r="F28" s="55">
        <f t="shared" si="2"/>
        <v>376112.48383000004</v>
      </c>
      <c r="G28" s="64">
        <f>G29+G30</f>
        <v>259275.46799999999</v>
      </c>
    </row>
    <row r="29" spans="1:7" s="2" customFormat="1" ht="13" customHeight="1" x14ac:dyDescent="0.3">
      <c r="A29" s="8" t="s">
        <v>6</v>
      </c>
      <c r="B29" s="4"/>
      <c r="C29" s="20">
        <v>149027.03659</v>
      </c>
      <c r="D29" s="19">
        <v>177252.61007</v>
      </c>
      <c r="E29" s="19">
        <v>71608.748210000005</v>
      </c>
      <c r="F29" s="19">
        <v>71173.399999999994</v>
      </c>
      <c r="G29" s="62">
        <v>61049.383999999998</v>
      </c>
    </row>
    <row r="30" spans="1:7" s="2" customFormat="1" ht="13" customHeight="1" x14ac:dyDescent="0.3">
      <c r="A30" s="9" t="s">
        <v>5</v>
      </c>
      <c r="B30" s="5"/>
      <c r="C30" s="25">
        <v>28899.34045</v>
      </c>
      <c r="D30" s="52">
        <v>139988.97863</v>
      </c>
      <c r="E30" s="52">
        <v>368897.60476999998</v>
      </c>
      <c r="F30" s="19">
        <v>304939.08383000002</v>
      </c>
      <c r="G30" s="63">
        <v>198226.084</v>
      </c>
    </row>
    <row r="31" spans="1:7" s="2" customFormat="1" ht="13" customHeight="1" x14ac:dyDescent="0.3">
      <c r="A31" s="44" t="s">
        <v>9</v>
      </c>
      <c r="B31" s="13" t="s">
        <v>17</v>
      </c>
      <c r="C31" s="45">
        <f>C33+C34+C35</f>
        <v>4095735.8054299997</v>
      </c>
      <c r="D31" s="54">
        <f>D33+D34+D35</f>
        <v>4672000.0306500001</v>
      </c>
      <c r="E31" s="54">
        <f>E33+E34+E35</f>
        <v>1757683.47456</v>
      </c>
      <c r="F31" s="54">
        <f>F33+F34+F35</f>
        <v>835571.39637999993</v>
      </c>
      <c r="G31" s="64">
        <f>G32+G35</f>
        <v>401641</v>
      </c>
    </row>
    <row r="32" spans="1:7" s="2" customFormat="1" ht="13" customHeight="1" x14ac:dyDescent="0.3">
      <c r="A32" s="10" t="s">
        <v>11</v>
      </c>
      <c r="B32" s="6"/>
      <c r="C32" s="26">
        <f t="shared" ref="C32:F32" si="3">C33+C34</f>
        <v>864307.80542999995</v>
      </c>
      <c r="D32" s="53">
        <f t="shared" si="3"/>
        <v>1253374.07443</v>
      </c>
      <c r="E32" s="53">
        <f t="shared" si="3"/>
        <v>1237957.8424</v>
      </c>
      <c r="F32" s="53">
        <f t="shared" si="3"/>
        <v>735835.82132999995</v>
      </c>
      <c r="G32" s="64">
        <f>G33+G34</f>
        <v>401641</v>
      </c>
    </row>
    <row r="33" spans="1:7" s="2" customFormat="1" ht="13" customHeight="1" x14ac:dyDescent="0.3">
      <c r="A33" s="8" t="s">
        <v>6</v>
      </c>
      <c r="B33" s="4"/>
      <c r="C33" s="20">
        <v>602435.99054999999</v>
      </c>
      <c r="D33" s="19">
        <v>783286.01104999997</v>
      </c>
      <c r="E33" s="19">
        <v>1004952.9995499999</v>
      </c>
      <c r="F33" s="19">
        <v>387118.31</v>
      </c>
      <c r="G33" s="62">
        <v>32301</v>
      </c>
    </row>
    <row r="34" spans="1:7" s="2" customFormat="1" ht="13" customHeight="1" x14ac:dyDescent="0.3">
      <c r="A34" s="8" t="s">
        <v>5</v>
      </c>
      <c r="B34" s="4"/>
      <c r="C34" s="20">
        <v>261871.81487999999</v>
      </c>
      <c r="D34" s="19">
        <v>470088.06338000001</v>
      </c>
      <c r="E34" s="19">
        <v>233004.84284999999</v>
      </c>
      <c r="F34" s="19">
        <v>348717.51133000001</v>
      </c>
      <c r="G34" s="62">
        <v>369340</v>
      </c>
    </row>
    <row r="35" spans="1:7" s="2" customFormat="1" ht="13" customHeight="1" x14ac:dyDescent="0.3">
      <c r="A35" s="11" t="s">
        <v>10</v>
      </c>
      <c r="B35" s="7"/>
      <c r="C35" s="25">
        <v>3231428</v>
      </c>
      <c r="D35" s="52">
        <v>3418625.9562200001</v>
      </c>
      <c r="E35" s="52">
        <v>519725.63215999998</v>
      </c>
      <c r="F35" s="94">
        <v>99735.575049999999</v>
      </c>
      <c r="G35" s="63">
        <v>0</v>
      </c>
    </row>
    <row r="36" spans="1:7" s="2" customFormat="1" ht="13" customHeight="1" x14ac:dyDescent="0.3">
      <c r="A36" s="67" t="s">
        <v>28</v>
      </c>
      <c r="B36" s="68"/>
      <c r="C36" s="69">
        <v>570252</v>
      </c>
      <c r="D36" s="70">
        <v>750276</v>
      </c>
      <c r="E36" s="70">
        <v>961432</v>
      </c>
      <c r="F36" s="95">
        <v>344054.59123000002</v>
      </c>
      <c r="G36" s="106">
        <v>344054</v>
      </c>
    </row>
    <row r="37" spans="1:7" s="2" customFormat="1" ht="13" customHeight="1" x14ac:dyDescent="0.3">
      <c r="A37" s="37" t="s">
        <v>25</v>
      </c>
      <c r="B37" s="15"/>
      <c r="C37" s="23" t="s">
        <v>23</v>
      </c>
      <c r="D37" s="55">
        <f>D38+D39</f>
        <v>41.332000000000001</v>
      </c>
      <c r="E37" s="55">
        <f t="shared" ref="E37:F37" si="4">E38+E39</f>
        <v>15.811999999999999</v>
      </c>
      <c r="F37" s="55">
        <f t="shared" si="4"/>
        <v>3.052</v>
      </c>
      <c r="G37" s="64">
        <f>G38+G39</f>
        <v>0.52500000000000002</v>
      </c>
    </row>
    <row r="38" spans="1:7" s="2" customFormat="1" ht="13" customHeight="1" x14ac:dyDescent="0.3">
      <c r="A38" s="8" t="s">
        <v>6</v>
      </c>
      <c r="B38" s="15"/>
      <c r="C38" s="23" t="s">
        <v>23</v>
      </c>
      <c r="D38" s="19">
        <v>41.332000000000001</v>
      </c>
      <c r="E38" s="19">
        <v>15.811999999999999</v>
      </c>
      <c r="F38" s="96">
        <v>3.052</v>
      </c>
      <c r="G38" s="62">
        <v>0.52500000000000002</v>
      </c>
    </row>
    <row r="39" spans="1:7" s="2" customFormat="1" ht="13" customHeight="1" x14ac:dyDescent="0.3">
      <c r="A39" s="9" t="s">
        <v>5</v>
      </c>
      <c r="B39" s="15"/>
      <c r="C39" s="24" t="s">
        <v>23</v>
      </c>
      <c r="D39" s="19">
        <v>0</v>
      </c>
      <c r="E39" s="19">
        <v>0</v>
      </c>
      <c r="F39" s="52">
        <v>0</v>
      </c>
      <c r="G39" s="63">
        <v>0</v>
      </c>
    </row>
    <row r="40" spans="1:7" s="2" customFormat="1" ht="13" customHeight="1" x14ac:dyDescent="0.3">
      <c r="A40" s="38" t="s">
        <v>13</v>
      </c>
      <c r="B40" s="41"/>
      <c r="C40" s="45">
        <f t="shared" ref="C40:F40" si="5">C41+C42</f>
        <v>27660.359900000003</v>
      </c>
      <c r="D40" s="54">
        <f t="shared" si="5"/>
        <v>30064.011580000002</v>
      </c>
      <c r="E40" s="54">
        <f t="shared" si="5"/>
        <v>32942.778059999997</v>
      </c>
      <c r="F40" s="54">
        <f t="shared" si="5"/>
        <v>31296.580410000002</v>
      </c>
      <c r="G40" s="64">
        <f>G41+G42</f>
        <v>31992</v>
      </c>
    </row>
    <row r="41" spans="1:7" s="2" customFormat="1" ht="13" customHeight="1" x14ac:dyDescent="0.3">
      <c r="A41" s="8" t="s">
        <v>6</v>
      </c>
      <c r="B41" s="4"/>
      <c r="C41" s="20">
        <v>27574.497900000002</v>
      </c>
      <c r="D41" s="19">
        <v>29356.256580000001</v>
      </c>
      <c r="E41" s="19">
        <v>23905.093870000001</v>
      </c>
      <c r="F41" s="96">
        <v>24421.620060000001</v>
      </c>
      <c r="G41" s="62">
        <v>26300</v>
      </c>
    </row>
    <row r="42" spans="1:7" s="2" customFormat="1" ht="13" customHeight="1" x14ac:dyDescent="0.3">
      <c r="A42" s="9" t="s">
        <v>5</v>
      </c>
      <c r="B42" s="5"/>
      <c r="C42" s="25">
        <v>85.861999999999995</v>
      </c>
      <c r="D42" s="52">
        <v>707.755</v>
      </c>
      <c r="E42" s="52">
        <v>9037.6841899999999</v>
      </c>
      <c r="F42" s="96">
        <v>6874.9603500000003</v>
      </c>
      <c r="G42" s="63">
        <v>5692</v>
      </c>
    </row>
    <row r="43" spans="1:7" s="2" customFormat="1" ht="26.5" customHeight="1" x14ac:dyDescent="0.3">
      <c r="A43" s="46" t="s">
        <v>14</v>
      </c>
      <c r="B43" s="13" t="s">
        <v>17</v>
      </c>
      <c r="C43" s="45">
        <f>C45+C46+C47</f>
        <v>4460811.4078899994</v>
      </c>
      <c r="D43" s="54">
        <f>D45+D46+D47</f>
        <v>8081674.7285099998</v>
      </c>
      <c r="E43" s="54">
        <f>E45+E46+E47</f>
        <v>5110802.9363099998</v>
      </c>
      <c r="F43" s="54">
        <f>F45+F46+F47</f>
        <v>3696374.2358900001</v>
      </c>
      <c r="G43" s="49">
        <f>G44+G47</f>
        <v>2295221.6013199999</v>
      </c>
    </row>
    <row r="44" spans="1:7" s="2" customFormat="1" ht="13" customHeight="1" x14ac:dyDescent="0.3">
      <c r="A44" s="10" t="s">
        <v>11</v>
      </c>
      <c r="B44" s="6"/>
      <c r="C44" s="26">
        <f t="shared" ref="C44:F44" si="6">C45+C46</f>
        <v>1622607.5775299999</v>
      </c>
      <c r="D44" s="53">
        <f t="shared" si="6"/>
        <v>2542622.88687</v>
      </c>
      <c r="E44" s="53">
        <f t="shared" si="6"/>
        <v>2278539.94404</v>
      </c>
      <c r="F44" s="53">
        <f t="shared" si="6"/>
        <v>2091305.08553</v>
      </c>
      <c r="G44" s="64">
        <f>G45+G46</f>
        <v>650434.77216000005</v>
      </c>
    </row>
    <row r="45" spans="1:7" s="2" customFormat="1" ht="13" customHeight="1" x14ac:dyDescent="0.3">
      <c r="A45" s="8" t="s">
        <v>6</v>
      </c>
      <c r="B45" s="4"/>
      <c r="C45" s="20">
        <v>915630.05761999986</v>
      </c>
      <c r="D45" s="19">
        <v>2214903.5953500001</v>
      </c>
      <c r="E45" s="19">
        <v>1949904.1806900001</v>
      </c>
      <c r="F45" s="19">
        <v>1513085.64824</v>
      </c>
      <c r="G45" s="62">
        <v>650434.77216000005</v>
      </c>
    </row>
    <row r="46" spans="1:7" s="2" customFormat="1" ht="13" customHeight="1" x14ac:dyDescent="0.3">
      <c r="A46" s="8" t="s">
        <v>5</v>
      </c>
      <c r="B46" s="4"/>
      <c r="C46" s="20">
        <v>706977.51991000003</v>
      </c>
      <c r="D46" s="19">
        <v>327719.29152000003</v>
      </c>
      <c r="E46" s="19">
        <v>328635.76335000002</v>
      </c>
      <c r="F46" s="96">
        <v>578219.43729000003</v>
      </c>
      <c r="G46" s="62">
        <v>0</v>
      </c>
    </row>
    <row r="47" spans="1:7" s="2" customFormat="1" ht="13" customHeight="1" x14ac:dyDescent="0.3">
      <c r="A47" s="11" t="s">
        <v>10</v>
      </c>
      <c r="B47" s="7"/>
      <c r="C47" s="25">
        <v>2838203.8303599996</v>
      </c>
      <c r="D47" s="52">
        <v>5539051.8416400002</v>
      </c>
      <c r="E47" s="52">
        <v>2832262.9922699998</v>
      </c>
      <c r="F47" s="94">
        <v>1605069.1503600001</v>
      </c>
      <c r="G47" s="63">
        <v>1644786.82916</v>
      </c>
    </row>
    <row r="48" spans="1:7" s="2" customFormat="1" ht="13" customHeight="1" x14ac:dyDescent="0.3">
      <c r="A48" s="67" t="s">
        <v>28</v>
      </c>
      <c r="B48" s="68"/>
      <c r="C48" s="69">
        <v>727216.92998000002</v>
      </c>
      <c r="D48" s="70">
        <v>1829846.1260899999</v>
      </c>
      <c r="E48" s="70">
        <v>1504877.9297499999</v>
      </c>
      <c r="F48" s="95">
        <v>934254.30989999999</v>
      </c>
      <c r="G48" s="106"/>
    </row>
    <row r="49" spans="1:7" s="2" customFormat="1" ht="13" customHeight="1" x14ac:dyDescent="0.3">
      <c r="A49" s="44" t="s">
        <v>3</v>
      </c>
      <c r="B49" s="13"/>
      <c r="C49" s="45">
        <f t="shared" ref="C49:F49" si="7">C50+C51</f>
        <v>169009.73699999999</v>
      </c>
      <c r="D49" s="54">
        <f t="shared" si="7"/>
        <v>298409.174</v>
      </c>
      <c r="E49" s="54">
        <f t="shared" si="7"/>
        <v>174270.951</v>
      </c>
      <c r="F49" s="54">
        <f t="shared" si="7"/>
        <v>60665.864000000001</v>
      </c>
      <c r="G49" s="64">
        <f>G50+G51</f>
        <v>6035</v>
      </c>
    </row>
    <row r="50" spans="1:7" s="2" customFormat="1" ht="13" customHeight="1" x14ac:dyDescent="0.3">
      <c r="A50" s="8" t="s">
        <v>6</v>
      </c>
      <c r="B50" s="4"/>
      <c r="C50" s="20">
        <v>21026.65</v>
      </c>
      <c r="D50" s="19">
        <v>7563.174</v>
      </c>
      <c r="E50" s="19">
        <v>4531.951</v>
      </c>
      <c r="F50" s="19">
        <v>5049.8639999999996</v>
      </c>
      <c r="G50" s="62">
        <v>3900</v>
      </c>
    </row>
    <row r="51" spans="1:7" s="2" customFormat="1" ht="13" customHeight="1" x14ac:dyDescent="0.3">
      <c r="A51" s="9" t="s">
        <v>5</v>
      </c>
      <c r="B51" s="5"/>
      <c r="C51" s="25">
        <v>147983.087</v>
      </c>
      <c r="D51" s="52">
        <v>290846</v>
      </c>
      <c r="E51" s="52">
        <v>169739</v>
      </c>
      <c r="F51" s="52">
        <v>55616</v>
      </c>
      <c r="G51" s="63">
        <v>2135</v>
      </c>
    </row>
    <row r="52" spans="1:7" s="2" customFormat="1" ht="13" customHeight="1" x14ac:dyDescent="0.3">
      <c r="A52" s="44" t="s">
        <v>8</v>
      </c>
      <c r="B52" s="13"/>
      <c r="C52" s="45">
        <f t="shared" ref="C52:F52" si="8">C53+C54</f>
        <v>705633.05839999998</v>
      </c>
      <c r="D52" s="54">
        <f t="shared" si="8"/>
        <v>662954.68232000002</v>
      </c>
      <c r="E52" s="54">
        <f t="shared" si="8"/>
        <v>381599.60386000003</v>
      </c>
      <c r="F52" s="54">
        <f t="shared" si="8"/>
        <v>168842.60743999999</v>
      </c>
      <c r="G52" s="64">
        <f>G53+G54</f>
        <v>226195.76</v>
      </c>
    </row>
    <row r="53" spans="1:7" s="2" customFormat="1" ht="13" customHeight="1" x14ac:dyDescent="0.3">
      <c r="A53" s="8" t="s">
        <v>6</v>
      </c>
      <c r="B53" s="4"/>
      <c r="C53" s="20">
        <v>215058.97325000001</v>
      </c>
      <c r="D53" s="19">
        <v>253460.08859</v>
      </c>
      <c r="E53" s="19">
        <v>258319.01013000001</v>
      </c>
      <c r="F53" s="19">
        <v>84521.727440000002</v>
      </c>
      <c r="G53" s="62">
        <v>41693.5</v>
      </c>
    </row>
    <row r="54" spans="1:7" s="2" customFormat="1" ht="13" customHeight="1" x14ac:dyDescent="0.3">
      <c r="A54" s="9" t="s">
        <v>5</v>
      </c>
      <c r="B54" s="5"/>
      <c r="C54" s="25">
        <v>490574.08515</v>
      </c>
      <c r="D54" s="52">
        <v>409494.59373000002</v>
      </c>
      <c r="E54" s="52">
        <v>123280.59372999999</v>
      </c>
      <c r="F54" s="19">
        <v>84320.88</v>
      </c>
      <c r="G54" s="63">
        <v>184502.26</v>
      </c>
    </row>
    <row r="55" spans="1:7" s="2" customFormat="1" ht="13" customHeight="1" x14ac:dyDescent="0.3">
      <c r="A55" s="44" t="s">
        <v>19</v>
      </c>
      <c r="B55" s="13" t="s">
        <v>18</v>
      </c>
      <c r="C55" s="45">
        <f t="shared" ref="C55:F55" si="9">C56+C57</f>
        <v>225.59143</v>
      </c>
      <c r="D55" s="54">
        <f t="shared" si="9"/>
        <v>281.25269000000003</v>
      </c>
      <c r="E55" s="54">
        <f t="shared" si="9"/>
        <v>312.40088999999995</v>
      </c>
      <c r="F55" s="54">
        <f t="shared" si="9"/>
        <v>1680.9109699999999</v>
      </c>
      <c r="G55" s="64">
        <f>G56+G57</f>
        <v>0</v>
      </c>
    </row>
    <row r="56" spans="1:7" s="2" customFormat="1" ht="13" customHeight="1" x14ac:dyDescent="0.3">
      <c r="A56" s="8" t="s">
        <v>6</v>
      </c>
      <c r="B56" s="4"/>
      <c r="C56" s="27">
        <v>214.62542999999999</v>
      </c>
      <c r="D56" s="56">
        <v>280.50569000000002</v>
      </c>
      <c r="E56" s="56">
        <v>310.88288999999997</v>
      </c>
      <c r="F56" s="19">
        <v>1677.81819</v>
      </c>
      <c r="G56" s="62">
        <v>0</v>
      </c>
    </row>
    <row r="57" spans="1:7" s="2" customFormat="1" ht="13" customHeight="1" x14ac:dyDescent="0.3">
      <c r="A57" s="9" t="s">
        <v>5</v>
      </c>
      <c r="B57" s="5"/>
      <c r="C57" s="28">
        <v>10.965999999999999</v>
      </c>
      <c r="D57" s="57">
        <v>0.747</v>
      </c>
      <c r="E57" s="57">
        <v>1.518</v>
      </c>
      <c r="F57" s="57">
        <v>3.0927799999999999</v>
      </c>
      <c r="G57" s="63">
        <v>0</v>
      </c>
    </row>
    <row r="58" spans="1:7" s="2" customFormat="1" ht="13" customHeight="1" x14ac:dyDescent="0.3">
      <c r="A58" s="47" t="s">
        <v>31</v>
      </c>
      <c r="B58" s="13" t="s">
        <v>18</v>
      </c>
      <c r="C58" s="26">
        <f>C59+C60</f>
        <v>201.17207999999999</v>
      </c>
      <c r="D58" s="58">
        <f>D59+D60</f>
        <v>634.40935000000002</v>
      </c>
      <c r="E58" s="58">
        <f>E59+E60</f>
        <v>39.075299999999999</v>
      </c>
      <c r="F58" s="58">
        <f>F59+F60</f>
        <v>20.212039999999998</v>
      </c>
      <c r="G58" s="64">
        <f>G59+G60</f>
        <v>0</v>
      </c>
    </row>
    <row r="59" spans="1:7" s="2" customFormat="1" ht="13" customHeight="1" x14ac:dyDescent="0.3">
      <c r="A59" s="8" t="s">
        <v>6</v>
      </c>
      <c r="B59" s="4"/>
      <c r="C59" s="27">
        <v>0</v>
      </c>
      <c r="D59" s="56">
        <v>0</v>
      </c>
      <c r="E59" s="56">
        <v>0</v>
      </c>
      <c r="F59" s="56">
        <v>0</v>
      </c>
      <c r="G59" s="62">
        <v>0</v>
      </c>
    </row>
    <row r="60" spans="1:7" s="2" customFormat="1" ht="13" customHeight="1" x14ac:dyDescent="0.3">
      <c r="A60" s="8" t="s">
        <v>5</v>
      </c>
      <c r="B60" s="4"/>
      <c r="C60" s="20">
        <v>201.17207999999999</v>
      </c>
      <c r="D60" s="56">
        <v>634.40935000000002</v>
      </c>
      <c r="E60" s="56">
        <v>39.075299999999999</v>
      </c>
      <c r="F60" s="56">
        <v>20.212039999999998</v>
      </c>
      <c r="G60" s="63">
        <v>0</v>
      </c>
    </row>
    <row r="61" spans="1:7" s="2" customFormat="1" ht="13" customHeight="1" x14ac:dyDescent="0.3">
      <c r="A61" s="44" t="s">
        <v>4</v>
      </c>
      <c r="B61" s="41" t="s">
        <v>17</v>
      </c>
      <c r="C61" s="45">
        <f t="shared" ref="C61" si="10">C62+C65</f>
        <v>84582.080100000006</v>
      </c>
      <c r="D61" s="54">
        <f t="shared" ref="D61:F61" si="11">D62+D65</f>
        <v>60792.210400000004</v>
      </c>
      <c r="E61" s="54">
        <f t="shared" si="11"/>
        <v>26396.04206</v>
      </c>
      <c r="F61" s="54">
        <f t="shared" si="11"/>
        <v>9693.0481299999992</v>
      </c>
      <c r="G61" s="64">
        <f>G62+G65</f>
        <v>3734</v>
      </c>
    </row>
    <row r="62" spans="1:7" s="2" customFormat="1" ht="13" customHeight="1" x14ac:dyDescent="0.3">
      <c r="A62" s="10" t="s">
        <v>11</v>
      </c>
      <c r="B62" s="6"/>
      <c r="C62" s="26">
        <f t="shared" ref="C62:F62" si="12">C63+C64</f>
        <v>84582.080100000006</v>
      </c>
      <c r="D62" s="53">
        <f t="shared" si="12"/>
        <v>60792.210400000004</v>
      </c>
      <c r="E62" s="53">
        <f t="shared" si="12"/>
        <v>26396.04206</v>
      </c>
      <c r="F62" s="53">
        <f t="shared" si="12"/>
        <v>9693.0481299999992</v>
      </c>
      <c r="G62" s="64">
        <f>G63+G64</f>
        <v>3117</v>
      </c>
    </row>
    <row r="63" spans="1:7" s="2" customFormat="1" ht="13" customHeight="1" x14ac:dyDescent="0.3">
      <c r="A63" s="8" t="s">
        <v>6</v>
      </c>
      <c r="B63" s="4"/>
      <c r="C63" s="20">
        <v>84582.080100000006</v>
      </c>
      <c r="D63" s="19">
        <v>60792.210400000004</v>
      </c>
      <c r="E63" s="19">
        <v>26396.04206</v>
      </c>
      <c r="F63" s="19">
        <v>9693.0481299999992</v>
      </c>
      <c r="G63" s="62">
        <v>3117</v>
      </c>
    </row>
    <row r="64" spans="1:7" s="2" customFormat="1" ht="13" customHeight="1" x14ac:dyDescent="0.3">
      <c r="A64" s="8" t="s">
        <v>5</v>
      </c>
      <c r="B64" s="4"/>
      <c r="C64" s="27">
        <v>0</v>
      </c>
      <c r="D64" s="56">
        <v>0</v>
      </c>
      <c r="E64" s="56">
        <v>0</v>
      </c>
      <c r="F64" s="56">
        <v>0</v>
      </c>
      <c r="G64" s="62">
        <v>0</v>
      </c>
    </row>
    <row r="65" spans="1:7" s="2" customFormat="1" ht="13" customHeight="1" x14ac:dyDescent="0.3">
      <c r="A65" s="11" t="s">
        <v>10</v>
      </c>
      <c r="B65" s="7"/>
      <c r="C65" s="28">
        <v>0</v>
      </c>
      <c r="D65" s="57">
        <v>0</v>
      </c>
      <c r="E65" s="57">
        <v>0</v>
      </c>
      <c r="F65" s="57">
        <v>0</v>
      </c>
      <c r="G65" s="63">
        <v>617</v>
      </c>
    </row>
    <row r="66" spans="1:7" s="2" customFormat="1" ht="13" customHeight="1" x14ac:dyDescent="0.3">
      <c r="A66" s="48" t="s">
        <v>15</v>
      </c>
      <c r="B66" s="13" t="s">
        <v>17</v>
      </c>
      <c r="C66" s="45">
        <f>C68+C69+C70</f>
        <v>360476.14301999996</v>
      </c>
      <c r="D66" s="54">
        <f>D68+D69+D70</f>
        <v>967127.52285000007</v>
      </c>
      <c r="E66" s="54">
        <f>E68+E69+E70</f>
        <v>2207101.01505</v>
      </c>
      <c r="F66" s="54">
        <f>F68+F69+F70</f>
        <v>2134087.18994</v>
      </c>
      <c r="G66" s="64">
        <f>G67+G70</f>
        <v>1095713</v>
      </c>
    </row>
    <row r="67" spans="1:7" s="2" customFormat="1" ht="13" customHeight="1" x14ac:dyDescent="0.3">
      <c r="A67" s="10" t="s">
        <v>11</v>
      </c>
      <c r="B67" s="6"/>
      <c r="C67" s="26">
        <f t="shared" ref="C67:F67" si="13">C68+C69</f>
        <v>359796.65269999998</v>
      </c>
      <c r="D67" s="53">
        <f t="shared" si="13"/>
        <v>960897.01231000002</v>
      </c>
      <c r="E67" s="53">
        <f t="shared" si="13"/>
        <v>2160559.3727799999</v>
      </c>
      <c r="F67" s="53">
        <f t="shared" si="13"/>
        <v>2015419.53981</v>
      </c>
      <c r="G67" s="64">
        <f>G68+G69</f>
        <v>600780</v>
      </c>
    </row>
    <row r="68" spans="1:7" s="2" customFormat="1" ht="13" customHeight="1" x14ac:dyDescent="0.3">
      <c r="A68" s="8" t="s">
        <v>6</v>
      </c>
      <c r="B68" s="4"/>
      <c r="C68" s="20">
        <v>15467.877989999999</v>
      </c>
      <c r="D68" s="19">
        <v>36296.040480000003</v>
      </c>
      <c r="E68" s="19">
        <v>42518.106780000002</v>
      </c>
      <c r="F68" s="19">
        <v>30771.389810000001</v>
      </c>
      <c r="G68" s="62">
        <v>20000</v>
      </c>
    </row>
    <row r="69" spans="1:7" s="2" customFormat="1" ht="13" customHeight="1" x14ac:dyDescent="0.3">
      <c r="A69" s="8" t="s">
        <v>5</v>
      </c>
      <c r="B69" s="4"/>
      <c r="C69" s="20">
        <v>344328.77470999997</v>
      </c>
      <c r="D69" s="19">
        <v>924600.97183000005</v>
      </c>
      <c r="E69" s="19">
        <v>2118041.2659999998</v>
      </c>
      <c r="F69" s="19">
        <v>1984648.15</v>
      </c>
      <c r="G69" s="62">
        <v>580780</v>
      </c>
    </row>
    <row r="70" spans="1:7" s="2" customFormat="1" ht="13" customHeight="1" x14ac:dyDescent="0.3">
      <c r="A70" s="17" t="s">
        <v>10</v>
      </c>
      <c r="B70" s="15"/>
      <c r="C70" s="20">
        <v>679.49032</v>
      </c>
      <c r="D70" s="19">
        <v>6230.5105400000002</v>
      </c>
      <c r="E70" s="19">
        <v>46541.642269999997</v>
      </c>
      <c r="F70" s="52">
        <v>118667.65012999999</v>
      </c>
      <c r="G70" s="63">
        <v>494933</v>
      </c>
    </row>
    <row r="71" spans="1:7" s="2" customFormat="1" ht="13" customHeight="1" thickBot="1" x14ac:dyDescent="0.35">
      <c r="A71" s="71" t="s">
        <v>28</v>
      </c>
      <c r="B71" s="72"/>
      <c r="C71" s="73">
        <v>160.87227999999999</v>
      </c>
      <c r="D71" s="74">
        <v>2530.0051100000001</v>
      </c>
      <c r="E71" s="74">
        <v>3821.7654299999999</v>
      </c>
      <c r="F71" s="91">
        <v>3794.98</v>
      </c>
      <c r="G71" s="105">
        <v>6378</v>
      </c>
    </row>
    <row r="72" spans="1:7" ht="13" customHeight="1" x14ac:dyDescent="0.3">
      <c r="A72" s="83" t="s">
        <v>16</v>
      </c>
      <c r="B72" s="12" t="s">
        <v>17</v>
      </c>
      <c r="C72" s="76">
        <f t="shared" ref="C72:F72" si="14">C74+C75+C76</f>
        <v>10862751.477219999</v>
      </c>
      <c r="D72" s="77">
        <f t="shared" si="14"/>
        <v>15874644.695400001</v>
      </c>
      <c r="E72" s="77">
        <f t="shared" si="14"/>
        <v>10691282.552479999</v>
      </c>
      <c r="F72" s="77">
        <f t="shared" si="14"/>
        <v>7855112.9386800006</v>
      </c>
      <c r="G72" s="78">
        <f>G73+G76</f>
        <v>4791646.2653200002</v>
      </c>
    </row>
    <row r="73" spans="1:7" ht="13" customHeight="1" x14ac:dyDescent="0.3">
      <c r="A73" s="84" t="s">
        <v>11</v>
      </c>
      <c r="B73" s="30"/>
      <c r="C73" s="31">
        <f t="shared" ref="C73:F73" si="15">C74+C75</f>
        <v>4787340.1565399999</v>
      </c>
      <c r="D73" s="59">
        <f t="shared" si="15"/>
        <v>6897808.4680000003</v>
      </c>
      <c r="E73" s="59">
        <f t="shared" si="15"/>
        <v>7292752.2857799996</v>
      </c>
      <c r="F73" s="59">
        <f t="shared" si="15"/>
        <v>6031640.5631400002</v>
      </c>
      <c r="G73" s="65">
        <f>G74+G75</f>
        <v>2651309.43616</v>
      </c>
    </row>
    <row r="74" spans="1:7" ht="13" customHeight="1" x14ac:dyDescent="0.3">
      <c r="A74" s="85" t="s">
        <v>6</v>
      </c>
      <c r="B74" s="4"/>
      <c r="C74" s="29">
        <f>C68+C53+C45+C50+C41+C33+C29+C23+C17+C9+C63+C56</f>
        <v>2189914.0573199997</v>
      </c>
      <c r="D74" s="60">
        <f>D68+D53+D45+D50+D41+D33+D29+D23+D17+D9+D63+D56+D38+D20+D26</f>
        <v>3832453.62849</v>
      </c>
      <c r="E74" s="60">
        <f>E68+E53+E45+E50+E41+E33+E29+E23+E17+E9+E63+E56+E38+E20+E26</f>
        <v>3598435.8239599997</v>
      </c>
      <c r="F74" s="60">
        <f>F68+F53+F45+F50+F41+F33+F29+F23+F17+F9+F63+F56+F38+F20+F26+F14</f>
        <v>2354461.5531700007</v>
      </c>
      <c r="G74" s="66">
        <f>G68+G53+G45+G50+G41+G33+G29+G23+G17+G9+G63+G56+G38+G20+G26+G14+G59</f>
        <v>1027737.0921600001</v>
      </c>
    </row>
    <row r="75" spans="1:7" ht="13" customHeight="1" x14ac:dyDescent="0.3">
      <c r="A75" s="85" t="s">
        <v>5</v>
      </c>
      <c r="B75" s="4"/>
      <c r="C75" s="29">
        <f>C69+C64+C57+C54+C51+C46+C42+C34+C30+C24+C18+C10</f>
        <v>2597426.0992200002</v>
      </c>
      <c r="D75" s="60">
        <f>D69+D64+D57+D54+D51+D46+D42+D34+D30+D24+D18+D10+D60</f>
        <v>3065354.8395099998</v>
      </c>
      <c r="E75" s="60">
        <f>E69+E64+E57+E54+E51+E46+E42+E34+E30+E24+E18+E10+E60</f>
        <v>3694316.4618200003</v>
      </c>
      <c r="F75" s="60">
        <f>F69+F64+F57+F54+F51+F46+F42+F34+F30+F24+F18+F10+F60+F15+F21+F27</f>
        <v>3677179.0099699995</v>
      </c>
      <c r="G75" s="66">
        <f>G69+G64+G57+G54+G51+G46+G42+G34+G30+G24+G18+G10+G60+G15+G21+G27</f>
        <v>1623572.344</v>
      </c>
    </row>
    <row r="76" spans="1:7" ht="13" customHeight="1" x14ac:dyDescent="0.3">
      <c r="A76" s="86" t="s">
        <v>10</v>
      </c>
      <c r="B76" s="79"/>
      <c r="C76" s="80">
        <f t="shared" ref="C76:D77" si="16">C70+C47+C35+C11</f>
        <v>6075411.3206799999</v>
      </c>
      <c r="D76" s="81">
        <f t="shared" si="16"/>
        <v>8976836.2274000011</v>
      </c>
      <c r="E76" s="81">
        <f t="shared" ref="E76" si="17">E70+E47+E35+E11</f>
        <v>3398530.2667</v>
      </c>
      <c r="F76" s="81">
        <f>F70+F47+F35+F11+F65</f>
        <v>1823472.3755400002</v>
      </c>
      <c r="G76" s="82">
        <f>G70+G47+G35+G11+G65</f>
        <v>2140336.8291600002</v>
      </c>
    </row>
    <row r="77" spans="1:7" ht="13" customHeight="1" thickBot="1" x14ac:dyDescent="0.35">
      <c r="A77" s="87" t="s">
        <v>28</v>
      </c>
      <c r="B77" s="88"/>
      <c r="C77" s="89">
        <f t="shared" si="16"/>
        <v>1298529.80226</v>
      </c>
      <c r="D77" s="89">
        <f t="shared" si="16"/>
        <v>2586695.3671999997</v>
      </c>
      <c r="E77" s="89">
        <f t="shared" ref="E77" si="18">E71+E48+E36+E12</f>
        <v>2470131.6951799998</v>
      </c>
      <c r="F77" s="89">
        <f>F71+F48+F36+F12</f>
        <v>1282103.8811300001</v>
      </c>
      <c r="G77" s="75">
        <f>G71+G48+G36+G12</f>
        <v>350432</v>
      </c>
    </row>
    <row r="78" spans="1:7" s="2" customFormat="1" ht="11" customHeight="1" x14ac:dyDescent="0.3">
      <c r="A78" s="98"/>
      <c r="B78" s="99"/>
      <c r="C78" s="20"/>
      <c r="D78" s="20"/>
      <c r="E78" s="20"/>
      <c r="F78" s="20"/>
      <c r="G78" s="100"/>
    </row>
    <row r="79" spans="1:7" ht="13" customHeight="1" x14ac:dyDescent="0.3">
      <c r="A79" s="107" t="s">
        <v>29</v>
      </c>
      <c r="B79" s="107"/>
      <c r="C79" s="107"/>
      <c r="D79" s="107"/>
    </row>
    <row r="80" spans="1:7" ht="13" customHeight="1" x14ac:dyDescent="0.3">
      <c r="A80" s="3" t="s">
        <v>27</v>
      </c>
    </row>
    <row r="82" spans="1:1" x14ac:dyDescent="0.3">
      <c r="A82" s="21"/>
    </row>
    <row r="83" spans="1:1" x14ac:dyDescent="0.3">
      <c r="A83" s="21"/>
    </row>
  </sheetData>
  <mergeCells count="2">
    <mergeCell ref="A79:D79"/>
    <mergeCell ref="A5:B6"/>
  </mergeCells>
  <pageMargins left="0.70866141732283472" right="0.51181102362204722" top="0.39370078740157483" bottom="0.39370078740157483" header="0.31496062992125984" footer="0.31496062992125984"/>
  <pageSetup paperSize="9" scale="71" orientation="portrait" r:id="rId1"/>
  <headerFooter>
    <oddHeader>&amp;R&amp;D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nároky VaVaI 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10018</dc:creator>
  <cp:lastModifiedBy>Špičková Hana</cp:lastModifiedBy>
  <cp:lastPrinted>2020-11-11T11:18:45Z</cp:lastPrinted>
  <dcterms:created xsi:type="dcterms:W3CDTF">2013-08-22T11:48:15Z</dcterms:created>
  <dcterms:modified xsi:type="dcterms:W3CDTF">2020-11-19T10:56:11Z</dcterms:modified>
</cp:coreProperties>
</file>