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ddeleni hodnoceni VO\_Rozpracovane\Korelace\"/>
    </mc:Choice>
  </mc:AlternateContent>
  <bookViews>
    <workbookView xWindow="7665" yWindow="180" windowWidth="13080" windowHeight="11760" tabRatio="685" activeTab="1"/>
  </bookViews>
  <sheets>
    <sheet name="MZV" sheetId="8" r:id="rId1"/>
    <sheet name="MO" sheetId="3" r:id="rId2"/>
    <sheet name="MPSV" sheetId="4" r:id="rId3"/>
    <sheet name="MV" sheetId="11" r:id="rId4"/>
    <sheet name="MŽP" sheetId="7" r:id="rId5"/>
    <sheet name="MPO" sheetId="13" r:id="rId6"/>
    <sheet name="MD" sheetId="12" r:id="rId7"/>
    <sheet name="MZe" sheetId="6" r:id="rId8"/>
    <sheet name="MSMT" sheetId="10" r:id="rId9"/>
    <sheet name="MK" sheetId="2" r:id="rId10"/>
    <sheet name="MZd" sheetId="5" r:id="rId11"/>
    <sheet name="Vysvětlivky" sheetId="16" r:id="rId12"/>
  </sheets>
  <definedNames>
    <definedName name="_xlnm._FilterDatabase" localSheetId="5" hidden="1">MPO!$B$4:$I$19</definedName>
    <definedName name="_xlnm._FilterDatabase" localSheetId="8" hidden="1">MSMT!#REF!</definedName>
    <definedName name="_xlnm._FilterDatabase" localSheetId="3" hidden="1">MV!$B$4:$C$12</definedName>
    <definedName name="_xlnm.Print_Titles" localSheetId="8">MSMT!$3:$3</definedName>
    <definedName name="_xlnm.Print_Area" localSheetId="6">MD!$B$1:$I$6</definedName>
    <definedName name="_xlnm.Print_Area" localSheetId="9">MK!$B$1:$I$25</definedName>
    <definedName name="_xlnm.Print_Area" localSheetId="1">MO!$B$1:$I$11</definedName>
    <definedName name="_xlnm.Print_Area" localSheetId="5">MPO!$B$1:$I$19</definedName>
    <definedName name="_xlnm.Print_Area" localSheetId="2">MPSV!$B$1:$I$10</definedName>
    <definedName name="_xlnm.Print_Area" localSheetId="8">MSMT!$B$1:$I$16</definedName>
    <definedName name="_xlnm.Print_Area" localSheetId="3">MV!$B$1:$I$17</definedName>
    <definedName name="_xlnm.Print_Area" localSheetId="10">MZd!$B$1:$I$27</definedName>
    <definedName name="_xlnm.Print_Area" localSheetId="7">MZe!$B$1:$I$26</definedName>
    <definedName name="_xlnm.Print_Area" localSheetId="0">MZV!$B$1:$I$6</definedName>
    <definedName name="_xlnm.Print_Area" localSheetId="4">MŽP!$B$1:$I$10</definedName>
  </definedNames>
  <calcPr calcId="162913"/>
</workbook>
</file>

<file path=xl/calcChain.xml><?xml version="1.0" encoding="utf-8"?>
<calcChain xmlns="http://schemas.openxmlformats.org/spreadsheetml/2006/main">
  <c r="N5" i="12" l="1"/>
  <c r="N5" i="8"/>
  <c r="N6" i="3"/>
  <c r="N7" i="3"/>
  <c r="N8" i="3"/>
  <c r="N9" i="3"/>
  <c r="N10" i="3"/>
  <c r="N5" i="3"/>
  <c r="N6" i="4"/>
  <c r="N5" i="4"/>
  <c r="M6" i="4"/>
  <c r="M5" i="4"/>
  <c r="N13" i="11" l="1"/>
  <c r="N6" i="11"/>
  <c r="N7" i="11"/>
  <c r="N8" i="11"/>
  <c r="N9" i="11"/>
  <c r="N10" i="11"/>
  <c r="N11" i="11"/>
  <c r="N12" i="11"/>
  <c r="N5" i="11"/>
  <c r="N8" i="7"/>
  <c r="N6" i="7"/>
  <c r="N7" i="7"/>
  <c r="N9" i="7"/>
  <c r="N5" i="7"/>
  <c r="N9" i="13" l="1"/>
  <c r="N12" i="13"/>
  <c r="N13" i="13"/>
  <c r="N6" i="13"/>
  <c r="N10" i="13"/>
  <c r="N11" i="13"/>
  <c r="N14" i="13"/>
  <c r="N15" i="13"/>
  <c r="N16" i="13"/>
  <c r="N18" i="13"/>
  <c r="N7" i="13"/>
  <c r="N8" i="13"/>
  <c r="N17" i="13"/>
  <c r="N5" i="13"/>
  <c r="N6" i="6"/>
  <c r="N7" i="6"/>
  <c r="N8" i="6"/>
  <c r="N11" i="6"/>
  <c r="N12" i="6"/>
  <c r="N13" i="6"/>
  <c r="N14" i="6"/>
  <c r="N9" i="6"/>
  <c r="N15" i="6"/>
  <c r="N16" i="6"/>
  <c r="N17" i="6"/>
  <c r="N22" i="6"/>
  <c r="N18" i="6"/>
  <c r="N25" i="6"/>
  <c r="N19" i="6"/>
  <c r="N10" i="6"/>
  <c r="N23" i="6"/>
  <c r="N24" i="6"/>
  <c r="N20" i="6"/>
  <c r="N21" i="6"/>
  <c r="N5" i="6"/>
  <c r="N5" i="10"/>
  <c r="N7" i="10"/>
  <c r="N8" i="10"/>
  <c r="N9" i="10"/>
  <c r="N6" i="10"/>
  <c r="N23" i="2"/>
  <c r="N24" i="2"/>
  <c r="N17" i="2"/>
  <c r="N20" i="2"/>
  <c r="N22" i="2"/>
  <c r="N16" i="2"/>
  <c r="N15" i="2"/>
  <c r="N14" i="2"/>
  <c r="N19" i="2"/>
  <c r="N18" i="2"/>
  <c r="N13" i="2"/>
  <c r="N12" i="2"/>
  <c r="N21" i="2"/>
  <c r="N11" i="2"/>
  <c r="N7" i="2"/>
  <c r="N10" i="2"/>
  <c r="N8" i="2"/>
  <c r="N9" i="2"/>
  <c r="N6" i="2"/>
  <c r="N5" i="2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5" i="5"/>
  <c r="M9" i="10" l="1"/>
  <c r="J9" i="10"/>
  <c r="M8" i="10"/>
  <c r="J8" i="10"/>
  <c r="M7" i="10"/>
  <c r="J7" i="10"/>
  <c r="M5" i="10"/>
  <c r="J6" i="10"/>
  <c r="M6" i="10"/>
  <c r="J5" i="10"/>
  <c r="C10" i="10"/>
  <c r="G10" i="10"/>
  <c r="E11" i="10"/>
  <c r="D10" i="10"/>
  <c r="I11" i="10" l="1"/>
  <c r="F11" i="10"/>
  <c r="D11" i="10"/>
  <c r="G11" i="10"/>
  <c r="H11" i="10"/>
  <c r="C11" i="10"/>
  <c r="E10" i="10"/>
  <c r="I10" i="10"/>
  <c r="F10" i="10"/>
  <c r="F12" i="10" l="1"/>
  <c r="H12" i="10"/>
  <c r="I12" i="10"/>
  <c r="H10" i="10"/>
  <c r="I13" i="10"/>
  <c r="N25" i="5" l="1"/>
  <c r="N23" i="5"/>
  <c r="N22" i="5"/>
  <c r="N14" i="5"/>
  <c r="N13" i="5"/>
  <c r="N21" i="5"/>
  <c r="N12" i="5"/>
  <c r="N11" i="5"/>
  <c r="N10" i="5"/>
  <c r="N20" i="5"/>
  <c r="N19" i="5"/>
  <c r="N17" i="5"/>
  <c r="N9" i="5"/>
  <c r="N8" i="5"/>
  <c r="N16" i="5"/>
  <c r="N15" i="5"/>
  <c r="N7" i="5"/>
  <c r="N6" i="5"/>
  <c r="J25" i="5"/>
  <c r="J23" i="5"/>
  <c r="J22" i="5"/>
  <c r="J14" i="5"/>
  <c r="J13" i="5"/>
  <c r="J21" i="5"/>
  <c r="J12" i="5"/>
  <c r="J11" i="5"/>
  <c r="J10" i="5"/>
  <c r="J20" i="5"/>
  <c r="J19" i="5"/>
  <c r="J17" i="5"/>
  <c r="J9" i="5"/>
  <c r="J8" i="5"/>
  <c r="J16" i="5"/>
  <c r="J15" i="5"/>
  <c r="J7" i="5"/>
  <c r="J6" i="5"/>
  <c r="N5" i="5"/>
  <c r="J5" i="5"/>
  <c r="M5" i="6"/>
  <c r="J5" i="6"/>
  <c r="J21" i="6"/>
  <c r="M20" i="6"/>
  <c r="M24" i="6"/>
  <c r="J24" i="6"/>
  <c r="M23" i="6"/>
  <c r="J23" i="6"/>
  <c r="M10" i="6"/>
  <c r="J10" i="6"/>
  <c r="M19" i="6"/>
  <c r="J19" i="6"/>
  <c r="M25" i="6"/>
  <c r="J25" i="6"/>
  <c r="M18" i="6"/>
  <c r="J18" i="6"/>
  <c r="M22" i="6"/>
  <c r="J22" i="6"/>
  <c r="M17" i="6"/>
  <c r="J17" i="6"/>
  <c r="M16" i="6"/>
  <c r="J16" i="6"/>
  <c r="M15" i="6"/>
  <c r="J15" i="6"/>
  <c r="M9" i="6"/>
  <c r="J9" i="6"/>
  <c r="M14" i="6"/>
  <c r="J14" i="6"/>
  <c r="M13" i="6"/>
  <c r="J13" i="6"/>
  <c r="M12" i="6"/>
  <c r="J12" i="6"/>
  <c r="M11" i="6"/>
  <c r="J11" i="6"/>
  <c r="M8" i="6"/>
  <c r="J8" i="6"/>
  <c r="M7" i="6"/>
  <c r="J7" i="6"/>
  <c r="M6" i="6"/>
  <c r="J6" i="6"/>
  <c r="M9" i="7"/>
  <c r="J9" i="7"/>
  <c r="M7" i="7"/>
  <c r="J7" i="7"/>
  <c r="M6" i="7"/>
  <c r="J6" i="7"/>
  <c r="M8" i="7"/>
  <c r="J8" i="7"/>
  <c r="M5" i="7"/>
  <c r="J5" i="7"/>
  <c r="J6" i="4"/>
  <c r="J5" i="4"/>
  <c r="M10" i="3" l="1"/>
  <c r="J10" i="3"/>
  <c r="M7" i="3"/>
  <c r="J7" i="3"/>
  <c r="M9" i="3"/>
  <c r="J9" i="3"/>
  <c r="M8" i="3"/>
  <c r="J8" i="3"/>
  <c r="M6" i="3"/>
  <c r="J6" i="3"/>
  <c r="M5" i="3"/>
  <c r="J5" i="3"/>
  <c r="M8" i="13"/>
  <c r="M7" i="13"/>
  <c r="M18" i="13"/>
  <c r="M16" i="13"/>
  <c r="M15" i="13"/>
  <c r="M14" i="13"/>
  <c r="M11" i="13"/>
  <c r="M10" i="13"/>
  <c r="M6" i="13"/>
  <c r="M13" i="13"/>
  <c r="M12" i="13"/>
  <c r="M9" i="13"/>
  <c r="M5" i="13"/>
  <c r="M5" i="12"/>
  <c r="M5" i="8"/>
  <c r="M20" i="2"/>
  <c r="M22" i="2"/>
  <c r="M16" i="2"/>
  <c r="M15" i="2"/>
  <c r="M14" i="2"/>
  <c r="M19" i="2"/>
  <c r="M18" i="2"/>
  <c r="M13" i="2"/>
  <c r="M12" i="2"/>
  <c r="M21" i="2"/>
  <c r="M11" i="2"/>
  <c r="M7" i="2"/>
  <c r="M10" i="2"/>
  <c r="M8" i="2"/>
  <c r="M9" i="2"/>
  <c r="M6" i="2"/>
  <c r="M5" i="2"/>
  <c r="M12" i="11"/>
  <c r="M11" i="11"/>
  <c r="M10" i="11"/>
  <c r="M9" i="11"/>
  <c r="M8" i="11"/>
  <c r="M7" i="11"/>
  <c r="M6" i="11"/>
  <c r="M5" i="11"/>
  <c r="J12" i="11"/>
  <c r="J11" i="11"/>
  <c r="J10" i="11"/>
  <c r="J9" i="11"/>
  <c r="J8" i="11"/>
  <c r="J7" i="11"/>
  <c r="J6" i="11"/>
  <c r="J5" i="11"/>
  <c r="J13" i="11"/>
  <c r="J8" i="13" l="1"/>
  <c r="J7" i="13"/>
  <c r="J18" i="13"/>
  <c r="J16" i="13"/>
  <c r="J15" i="13"/>
  <c r="J14" i="13"/>
  <c r="J11" i="13"/>
  <c r="J10" i="13"/>
  <c r="J6" i="13"/>
  <c r="J13" i="13"/>
  <c r="J12" i="13"/>
  <c r="J9" i="13"/>
  <c r="J5" i="13"/>
  <c r="J17" i="13"/>
  <c r="J5" i="12" l="1"/>
  <c r="J5" i="8"/>
  <c r="J23" i="2" l="1"/>
  <c r="J24" i="2"/>
  <c r="J17" i="2"/>
  <c r="J20" i="2"/>
  <c r="J22" i="2"/>
  <c r="J16" i="2"/>
  <c r="J15" i="2"/>
  <c r="J14" i="2"/>
  <c r="J19" i="2"/>
  <c r="J18" i="2"/>
  <c r="J13" i="2"/>
  <c r="J12" i="2"/>
  <c r="J21" i="2"/>
  <c r="J11" i="2"/>
  <c r="J7" i="2"/>
  <c r="J10" i="2"/>
  <c r="J8" i="2"/>
  <c r="J9" i="2"/>
  <c r="J6" i="2"/>
  <c r="J5" i="2"/>
  <c r="I27" i="5" l="1"/>
  <c r="H27" i="5"/>
  <c r="I25" i="2"/>
  <c r="H25" i="2"/>
  <c r="I26" i="6"/>
  <c r="H26" i="6"/>
  <c r="I6" i="12"/>
  <c r="H6" i="12"/>
  <c r="I19" i="13"/>
  <c r="H19" i="13"/>
  <c r="H10" i="7"/>
  <c r="I10" i="7"/>
  <c r="I14" i="11"/>
  <c r="H14" i="11"/>
  <c r="I7" i="4"/>
  <c r="H7" i="4"/>
  <c r="I11" i="3"/>
  <c r="H11" i="3"/>
  <c r="I6" i="8"/>
  <c r="H6" i="8"/>
  <c r="I8" i="4" l="1"/>
  <c r="I8" i="12"/>
  <c r="I7" i="12"/>
  <c r="I16" i="11"/>
  <c r="I15" i="11"/>
  <c r="I12" i="3"/>
  <c r="I13" i="3"/>
  <c r="I12" i="7"/>
  <c r="I11" i="7"/>
  <c r="I20" i="13"/>
  <c r="I27" i="6"/>
  <c r="I28" i="6"/>
  <c r="I27" i="2"/>
  <c r="I26" i="2"/>
  <c r="I28" i="5"/>
  <c r="I8" i="8"/>
  <c r="I7" i="8"/>
  <c r="J6" i="8"/>
  <c r="M11" i="3"/>
  <c r="J11" i="3"/>
  <c r="J14" i="11"/>
  <c r="J19" i="13"/>
  <c r="J6" i="12"/>
  <c r="J25" i="2"/>
  <c r="E26" i="6"/>
  <c r="D26" i="6"/>
  <c r="G11" i="3" l="1"/>
  <c r="F11" i="3"/>
  <c r="E11" i="3"/>
  <c r="D11" i="3"/>
  <c r="G27" i="5"/>
  <c r="F27" i="5"/>
  <c r="G25" i="2"/>
  <c r="F25" i="2"/>
  <c r="G26" i="6"/>
  <c r="F26" i="6"/>
  <c r="G6" i="12"/>
  <c r="F6" i="12"/>
  <c r="G19" i="13"/>
  <c r="F19" i="13"/>
  <c r="G10" i="7"/>
  <c r="F10" i="7"/>
  <c r="G14" i="11"/>
  <c r="F14" i="11"/>
  <c r="E14" i="11"/>
  <c r="D14" i="11"/>
  <c r="G7" i="4"/>
  <c r="F7" i="4"/>
  <c r="G6" i="8"/>
  <c r="F6" i="8"/>
  <c r="H7" i="12" l="1"/>
  <c r="H8" i="4"/>
  <c r="F15" i="11"/>
  <c r="H15" i="11"/>
  <c r="F12" i="3"/>
  <c r="H12" i="3"/>
  <c r="H11" i="7"/>
  <c r="H20" i="13"/>
  <c r="F27" i="6"/>
  <c r="H27" i="6"/>
  <c r="H26" i="2"/>
  <c r="H28" i="5"/>
  <c r="H7" i="8"/>
  <c r="D19" i="13" l="1"/>
  <c r="F20" i="13" s="1"/>
  <c r="E19" i="13"/>
  <c r="C19" i="13"/>
  <c r="I21" i="13" s="1"/>
  <c r="D27" i="5" l="1"/>
  <c r="F28" i="5" s="1"/>
  <c r="E27" i="5"/>
  <c r="E25" i="2"/>
  <c r="D25" i="2"/>
  <c r="F26" i="2" s="1"/>
  <c r="E6" i="12"/>
  <c r="D6" i="12"/>
  <c r="F7" i="12" s="1"/>
  <c r="E10" i="7"/>
  <c r="D10" i="7"/>
  <c r="F11" i="7" s="1"/>
  <c r="E7" i="4"/>
  <c r="D7" i="4"/>
  <c r="E6" i="8"/>
  <c r="D6" i="8"/>
  <c r="F7" i="8" s="1"/>
  <c r="I9" i="4" l="1"/>
  <c r="F8" i="4"/>
  <c r="C27" i="5"/>
  <c r="I29" i="5" s="1"/>
</calcChain>
</file>

<file path=xl/sharedStrings.xml><?xml version="1.0" encoding="utf-8"?>
<sst xmlns="http://schemas.openxmlformats.org/spreadsheetml/2006/main" count="533" uniqueCount="170">
  <si>
    <t>Celkový součet</t>
  </si>
  <si>
    <t>Husitské muzeum v Táboře</t>
  </si>
  <si>
    <t>Institut umění - Divadelní ústav</t>
  </si>
  <si>
    <t>Moravská galerie v Brně</t>
  </si>
  <si>
    <t>Moravská zemská knihovna v Brně</t>
  </si>
  <si>
    <t>Moravské zemské muzeum</t>
  </si>
  <si>
    <t>Národní filmový archiv</t>
  </si>
  <si>
    <t>Národní galerie v Praze</t>
  </si>
  <si>
    <t>Národní informační a poradenské středisko pro kulturu</t>
  </si>
  <si>
    <t>Národní knihovna České republiky</t>
  </si>
  <si>
    <t>Národní muzeum</t>
  </si>
  <si>
    <t>Národní památkový ústav</t>
  </si>
  <si>
    <t>Národní technické museum</t>
  </si>
  <si>
    <t>Národní ústav lidové kultury</t>
  </si>
  <si>
    <t>Památník národního písemnictví</t>
  </si>
  <si>
    <t>Slezské zemské muzeum</t>
  </si>
  <si>
    <t>Technické muzeum v Brně</t>
  </si>
  <si>
    <t>Uměleckoprůmyslové museum v Praze</t>
  </si>
  <si>
    <t>Valašské muzeum v přírodě v Rožnově pod Radhoštěm</t>
  </si>
  <si>
    <t>CASRI - vědecké a servisní pracoviště tělesné výchovy</t>
  </si>
  <si>
    <t>Ministerstvo obrany / Vojenský veterinární ústav Hlučín</t>
  </si>
  <si>
    <t>Ministerstvo obrany / Vojenský zdravotní ústav Praha</t>
  </si>
  <si>
    <t>Ústřední vojenská nemocnice - Vojenská fakultní nemocnice Praha</t>
  </si>
  <si>
    <t>Vojenský výzkumný ústav, s.p.</t>
  </si>
  <si>
    <t>Výzkumný ústav bezpečnosti práce, v.v.i.</t>
  </si>
  <si>
    <t>Výzkumný ústav práce a sociálních věcí, v.v.i.</t>
  </si>
  <si>
    <t>Endokrinologický ústav</t>
  </si>
  <si>
    <t>Fakultní nemocnice Brno</t>
  </si>
  <si>
    <t>Fakultní nemocnice Hradec Králové</t>
  </si>
  <si>
    <t>Fakultní nemocnice Královské Vinohrady</t>
  </si>
  <si>
    <t>Fakultní nemocnice Olomouc</t>
  </si>
  <si>
    <t>Fakultní nemocnice Ostrava</t>
  </si>
  <si>
    <t>Fakultní nemocnice v Motole</t>
  </si>
  <si>
    <t>Institut klinické a experimentální medicíny</t>
  </si>
  <si>
    <t>Masarykův onkologický ústav</t>
  </si>
  <si>
    <t>Národní ústav duševního zdraví</t>
  </si>
  <si>
    <t>Nemocnice Na Bulovce</t>
  </si>
  <si>
    <t>Nemocnice Na Homolce</t>
  </si>
  <si>
    <t>Revmatologický ústav</t>
  </si>
  <si>
    <t>Thomayerova nemocnice</t>
  </si>
  <si>
    <t>Všeobecná fakultní nemocnice v Praze</t>
  </si>
  <si>
    <t>Agritec Plant Research s.r.o.</t>
  </si>
  <si>
    <t>Agrotest fyto, s.r.o.</t>
  </si>
  <si>
    <t>Agrovýzkum Rapotín s.r.o.</t>
  </si>
  <si>
    <t>Chmelařský institut s.r.o.</t>
  </si>
  <si>
    <t>Národní zemědělské muzeum Praha</t>
  </si>
  <si>
    <t>OSEVA vývoj a výzkum s.r.o.</t>
  </si>
  <si>
    <t>Ústav zemědělské ekonomiky a informací</t>
  </si>
  <si>
    <t>Výzkumné centrum SELTON, s.r.o.</t>
  </si>
  <si>
    <t>Výzkumný a šlechtitelský ústav ovocnářský Holovousy s.r.o.</t>
  </si>
  <si>
    <t>Výzkumný ústav bramborářský Havlíčkův Brod, s.r.o.</t>
  </si>
  <si>
    <t>Výzkumný ústav lesního hospodářství a myslivosti, v.v.i.</t>
  </si>
  <si>
    <t>Výzkumný ústav meliorací a ochrany půdy, v.v.i.</t>
  </si>
  <si>
    <t>Výzkumný ústav mlékárenský s.r.o.</t>
  </si>
  <si>
    <t>Výzkumný ústav pivovarský a sladařský, a.s.</t>
  </si>
  <si>
    <t>Výzkumný ústav potravinářský Praha, v.v.i.</t>
  </si>
  <si>
    <t>Výzkumný ústav rostlinné výroby, v.v.i.</t>
  </si>
  <si>
    <t>Výzkumný ústav veterinárního lékařství, v.v.i.</t>
  </si>
  <si>
    <t>Výzkumný ústav zemědělské techniky, v.v.i.</t>
  </si>
  <si>
    <t>Výzkumný ústav živočišné výroby, v.v.i.</t>
  </si>
  <si>
    <t>Zemědělský výzkum, spol. s r.o.</t>
  </si>
  <si>
    <t>CENIA, česká informační agentura životního prostředí</t>
  </si>
  <si>
    <t>Česká geologická služba</t>
  </si>
  <si>
    <t>Český hydrometeorologický ústav</t>
  </si>
  <si>
    <t>Výzkumný ústav Silva Taroucy pro krajinu a okrasné zahradnictví, v.v.i.</t>
  </si>
  <si>
    <t>Technologické centrum Akademie věd České republiky</t>
  </si>
  <si>
    <t>Centrum pro studium vysokého školství, v.v.i.</t>
  </si>
  <si>
    <t>CESNET - zájmové sdružení právnických osob</t>
  </si>
  <si>
    <t>ENKI, o.p.s.</t>
  </si>
  <si>
    <t>Výzkumný ústav geodetický, topografický a kartografický, v. v. i.</t>
  </si>
  <si>
    <t>Národní archiv</t>
  </si>
  <si>
    <t>Centrum dopravního výzkumu, v.v.i.</t>
  </si>
  <si>
    <t>Výzkumný a zkušební letecký ústav, a.s.</t>
  </si>
  <si>
    <t>VÚTS, a.s.</t>
  </si>
  <si>
    <t>Centrum výzkumu Řež s.r.o.</t>
  </si>
  <si>
    <t>Unipetrol výzkumně vzdělávací centrum, a.s.</t>
  </si>
  <si>
    <t>Český metrologický institut</t>
  </si>
  <si>
    <t>COMTES FHT a.s.</t>
  </si>
  <si>
    <t>Výzkumný a zkušební ústav Plzeň s.r.o.</t>
  </si>
  <si>
    <t>SVÚM a.s.</t>
  </si>
  <si>
    <t>MemBrain s.r.o.</t>
  </si>
  <si>
    <t>SVÚOM s.r.o.</t>
  </si>
  <si>
    <t>Centrum organické chemie s.r.o.</t>
  </si>
  <si>
    <t>Ministerstvo zahraničních věcí</t>
  </si>
  <si>
    <t>Ministerstvo obrany</t>
  </si>
  <si>
    <t>Ministerstvo práce a sociálních věcí</t>
  </si>
  <si>
    <t>Ministerstvo vnitra</t>
  </si>
  <si>
    <t>Ministerstvo životního prostředí</t>
  </si>
  <si>
    <t>Ministerstvo průmyslu a obchodu</t>
  </si>
  <si>
    <t>Ministerstvo dopravy</t>
  </si>
  <si>
    <t>Ministerstvo zemědělství</t>
  </si>
  <si>
    <t>Ministerstvo kultury</t>
  </si>
  <si>
    <t>Ministerstvo zdravotnictví</t>
  </si>
  <si>
    <t>Institut pro kriminologii a sociální prevenci (MS)</t>
  </si>
  <si>
    <t>MŠMT</t>
  </si>
  <si>
    <t>Výzkumný ústav stavebních hmot, a.s.</t>
  </si>
  <si>
    <t>čerpaná podpora v roce 2018
dle předaných údajů z IS VaVaI</t>
  </si>
  <si>
    <t>přidělená podpora na rok 2019
dle předaných údajů z IS VaVaI</t>
  </si>
  <si>
    <t>Centrum hydraulického výzkumu spol. s r.o.</t>
  </si>
  <si>
    <t>Muzeum umění Olomouc, státní příspěvková organizace</t>
  </si>
  <si>
    <t>Muzeum skla a bižuterie v Jablonci nad Nisou</t>
  </si>
  <si>
    <t>Fakultní nemocnice u sv. Anny v Brně</t>
  </si>
  <si>
    <t>Ústav hematologie a krevní transfúze</t>
  </si>
  <si>
    <t>Fakultní nemocnice Plzeň</t>
  </si>
  <si>
    <t>Výzkumný ústav vodohospodářský T. G. Masaryka v.v.i.</t>
  </si>
  <si>
    <r>
      <t xml:space="preserve">přidělená podpora na rok 2019 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</si>
  <si>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t>* Částka uvedená v souhrnné zprávě z přílohy F schváleného návrhu státního rozpočtu vychází ze zálohové platby. Fixace stabilizační základny institucionální podpory, jak předepisuje Metodika 17+, byla promítnuta do návrhu výdajů státního rozpočtu na výzkum a vývoj na léta 2019-2021, a to na úroveň výzkumných organizací.</t>
  </si>
  <si>
    <t>čerpaná podpora na rok 2019
dle předaných údajů z IS VaVaI</t>
  </si>
  <si>
    <t>přidělená podpora na rok 2020
dle předaných údajů z IS VaVaI</t>
  </si>
  <si>
    <t>* zapojení Státního oblastního archivu v Praze schváleno v 01/2019</t>
  </si>
  <si>
    <t>Státní oblastní archiv v Praze*</t>
  </si>
  <si>
    <r>
      <t xml:space="preserve">čerpaná podpora na rok 2019 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</si>
  <si>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r>
      <t xml:space="preserve">přidělená podpora na rok 2020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</si>
  <si>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t>Ministerstvo obrany / Univerzita obrany</t>
  </si>
  <si>
    <t>Národní zemědělské muzeum, s.p.o.</t>
  </si>
  <si>
    <t>Policejní akademie České republiky v Praze</t>
  </si>
  <si>
    <t>Státní ústav jaderné, chemické a biologické ochrany, v.v.i.</t>
  </si>
  <si>
    <t>Státní ústav radiační ochrany, v.v.i.</t>
  </si>
  <si>
    <t>Státní zdravotní ústav se sídlem v Praze</t>
  </si>
  <si>
    <t>Ústav mezinárodních vztahů, v.v.i.</t>
  </si>
  <si>
    <t>MATERIÁLOVÝ A METALURGICKÝ VÝZKUM s.r.o.</t>
  </si>
  <si>
    <t>Policie ČR - Kriminalistický ústav Praha</t>
  </si>
  <si>
    <t>GŘ HZS - Institut ochrany obyvatelstva</t>
  </si>
  <si>
    <t>GŘ HZS - Technický ústav požární ochrany</t>
  </si>
  <si>
    <t>čerpaná podpora na rok 2020
dle předaných údajů z IS VaVaI</t>
  </si>
  <si>
    <t>přidělená podpora na rok 2021
dle předaných údajů z IS VaVaI</t>
  </si>
  <si>
    <r>
      <t xml:space="preserve">čerpaná podpora na rok 2020  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</si>
  <si>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r>
      <t xml:space="preserve">přidělená podpora na rok 2021    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</si>
  <si>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r>
      <t>III. F   Rozvoj výzkumných organizací na rok 2021 - přehled dle jednotlivých výzkumných organizací</t>
    </r>
    <r>
      <rPr>
        <b/>
        <sz val="12"/>
        <color indexed="8"/>
        <rFont val="Calibri"/>
        <family val="2"/>
        <charset val="238"/>
        <scheme val="minor"/>
      </rPr>
      <t xml:space="preserve"> </t>
    </r>
    <r>
      <rPr>
        <sz val="12"/>
        <color indexed="8"/>
        <rFont val="Calibri"/>
        <family val="2"/>
        <charset val="238"/>
        <scheme val="minor"/>
      </rPr>
      <t>(v tis. Kč)</t>
    </r>
  </si>
  <si>
    <r>
      <t xml:space="preserve">přidělená podpora na rok 2021                    dle předaných údajů z IS VaVaI*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</si>
  <si>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t>procent z 2020</t>
  </si>
  <si>
    <t>škála H20</t>
  </si>
  <si>
    <t>VO</t>
  </si>
  <si>
    <t>A</t>
  </si>
  <si>
    <t>C</t>
  </si>
  <si>
    <t>D</t>
  </si>
  <si>
    <t>B</t>
  </si>
  <si>
    <t>Vysvětlivky:</t>
  </si>
  <si>
    <t>95 - 110 %</t>
  </si>
  <si>
    <t>meziroční nárůst DK RVO2020-2021</t>
  </si>
  <si>
    <t>pod 95%</t>
  </si>
  <si>
    <t>do 150%</t>
  </si>
  <si>
    <t>n/a</t>
  </si>
  <si>
    <t>procenta fixace    (85-130%)</t>
  </si>
  <si>
    <t>Zdravotní ústav se sídlem v Ostravě</t>
  </si>
  <si>
    <t>Centrum kardiovaskulární a transplantační chirurgie</t>
  </si>
  <si>
    <t>Ústav pro péči o dítě a matku</t>
  </si>
  <si>
    <t>Mezisoučet</t>
  </si>
  <si>
    <t>meziroční nárust</t>
  </si>
  <si>
    <t>celkový nárust</t>
  </si>
  <si>
    <t>ještě víc</t>
  </si>
  <si>
    <t xml:space="preserve">procent z 2020     </t>
  </si>
  <si>
    <t>do 250%</t>
  </si>
  <si>
    <t>Lucka:  výpočet přepočítat k čerpaná</t>
  </si>
  <si>
    <t xml:space="preserve">Ondřej: absolutní částky taky </t>
  </si>
  <si>
    <t>proporčně</t>
  </si>
  <si>
    <t xml:space="preserve">procenta fixace </t>
  </si>
  <si>
    <t>Dn/Cp</t>
  </si>
  <si>
    <t>absolutní nárůst</t>
  </si>
  <si>
    <t>absolutní nárůst 2018-21</t>
  </si>
  <si>
    <t>procenta fixace</t>
  </si>
  <si>
    <t>výpočet proto vychází ze sloupce čerpané podpory v roce 2018</t>
  </si>
  <si>
    <t xml:space="preserve">procenta fixace   </t>
  </si>
  <si>
    <t xml:space="preserve">absolutní nárůst </t>
  </si>
  <si>
    <t>DKRVO navýšeno o NPU</t>
  </si>
  <si>
    <t xml:space="preserve"> (Národní program udržitelnosti)</t>
  </si>
  <si>
    <t>Fixace                        dle UV 
č. 309/2018</t>
  </si>
  <si>
    <t>Fixace dle UV č. 309/2018</t>
  </si>
  <si>
    <t>podrobně viz Principy financování, kap. 3.2</t>
  </si>
  <si>
    <t>in Metodika 2017+, schválená UV č.107/2017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</si>
</sst>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i/>
      <sz val="11"/>
      <color rgb="FF7030A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7030A0"/>
      </left>
      <right style="thick">
        <color rgb="FF7030A0"/>
      </right>
      <top style="thick">
        <color rgb="FF7030A0"/>
      </top>
      <bottom style="thick">
        <color rgb="FF7030A0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</cellStyleXfs>
  <cellXfs count="277">
    <xf numFmtId="0" fontId="0" fillId="0" borderId="0" xfId="0"/>
    <xf numFmtId="0" fontId="3" fillId="0" borderId="0" xfId="1" applyFont="1" applyAlignment="1">
      <alignment horizontal="center"/>
    </xf>
    <xf numFmtId="0" fontId="3" fillId="0" borderId="0" xfId="1" applyFont="1"/>
    <xf numFmtId="0" fontId="0" fillId="0" borderId="0" xfId="0" applyAlignment="1">
      <alignment horizontal="center"/>
    </xf>
    <xf numFmtId="0" fontId="6" fillId="0" borderId="0" xfId="2" applyFont="1" applyFill="1" applyBorder="1"/>
    <xf numFmtId="0" fontId="3" fillId="0" borderId="0" xfId="0" applyFont="1"/>
    <xf numFmtId="0" fontId="8" fillId="0" borderId="0" xfId="0" applyFont="1"/>
    <xf numFmtId="0" fontId="0" fillId="0" borderId="0" xfId="0" applyAlignment="1">
      <alignment wrapText="1"/>
    </xf>
    <xf numFmtId="0" fontId="8" fillId="0" borderId="0" xfId="0" applyFont="1" applyAlignment="1">
      <alignment horizontal="center"/>
    </xf>
    <xf numFmtId="0" fontId="0" fillId="0" borderId="0" xfId="0" applyFill="1"/>
    <xf numFmtId="3" fontId="1" fillId="0" borderId="11" xfId="1" applyNumberFormat="1" applyFill="1" applyBorder="1"/>
    <xf numFmtId="3" fontId="1" fillId="0" borderId="14" xfId="1" applyNumberFormat="1" applyFill="1" applyBorder="1"/>
    <xf numFmtId="3" fontId="0" fillId="0" borderId="0" xfId="0" applyNumberFormat="1"/>
    <xf numFmtId="3" fontId="1" fillId="0" borderId="16" xfId="1" applyNumberFormat="1" applyFill="1" applyBorder="1"/>
    <xf numFmtId="0" fontId="6" fillId="0" borderId="18" xfId="2" applyFont="1" applyFill="1" applyBorder="1"/>
    <xf numFmtId="3" fontId="1" fillId="0" borderId="3" xfId="1" applyNumberFormat="1" applyFill="1" applyBorder="1"/>
    <xf numFmtId="3" fontId="1" fillId="0" borderId="17" xfId="1" applyNumberFormat="1" applyFill="1" applyBorder="1"/>
    <xf numFmtId="0" fontId="6" fillId="0" borderId="19" xfId="2" applyFont="1" applyFill="1" applyBorder="1"/>
    <xf numFmtId="3" fontId="1" fillId="0" borderId="20" xfId="1" applyNumberFormat="1" applyFill="1" applyBorder="1"/>
    <xf numFmtId="0" fontId="0" fillId="0" borderId="21" xfId="0" applyFont="1" applyFill="1" applyBorder="1" applyAlignment="1">
      <alignment horizontal="center"/>
    </xf>
    <xf numFmtId="0" fontId="5" fillId="3" borderId="22" xfId="2" applyFont="1" applyFill="1" applyBorder="1" applyAlignment="1">
      <alignment horizontal="center" vertical="center" wrapText="1"/>
    </xf>
    <xf numFmtId="0" fontId="5" fillId="3" borderId="24" xfId="2" applyFont="1" applyFill="1" applyBorder="1" applyAlignment="1">
      <alignment horizontal="center" vertical="center" wrapText="1"/>
    </xf>
    <xf numFmtId="0" fontId="7" fillId="0" borderId="25" xfId="2" applyFont="1" applyFill="1" applyBorder="1"/>
    <xf numFmtId="3" fontId="2" fillId="2" borderId="26" xfId="1" applyNumberFormat="1" applyFont="1" applyFill="1" applyBorder="1"/>
    <xf numFmtId="3" fontId="2" fillId="2" borderId="27" xfId="1" applyNumberFormat="1" applyFont="1" applyFill="1" applyBorder="1"/>
    <xf numFmtId="0" fontId="6" fillId="0" borderId="3" xfId="2" applyFont="1" applyFill="1" applyBorder="1"/>
    <xf numFmtId="3" fontId="1" fillId="0" borderId="12" xfId="1" applyNumberFormat="1" applyFill="1" applyBorder="1"/>
    <xf numFmtId="3" fontId="1" fillId="0" borderId="6" xfId="1" applyNumberFormat="1" applyFill="1" applyBorder="1"/>
    <xf numFmtId="3" fontId="1" fillId="0" borderId="15" xfId="1" applyNumberFormat="1" applyFill="1" applyBorder="1"/>
    <xf numFmtId="3" fontId="1" fillId="0" borderId="5" xfId="1" applyNumberFormat="1" applyFill="1" applyBorder="1"/>
    <xf numFmtId="3" fontId="1" fillId="0" borderId="13" xfId="1" applyNumberFormat="1" applyFill="1" applyBorder="1"/>
    <xf numFmtId="0" fontId="0" fillId="0" borderId="0" xfId="0" applyFill="1" applyAlignment="1">
      <alignment horizontal="center"/>
    </xf>
    <xf numFmtId="0" fontId="6" fillId="0" borderId="3" xfId="2" applyFont="1" applyFill="1" applyBorder="1" applyAlignment="1"/>
    <xf numFmtId="0" fontId="0" fillId="0" borderId="3" xfId="0" applyFont="1" applyFill="1" applyBorder="1" applyAlignment="1">
      <alignment horizontal="left"/>
    </xf>
    <xf numFmtId="0" fontId="0" fillId="0" borderId="6" xfId="0" applyFont="1" applyFill="1" applyBorder="1" applyAlignment="1">
      <alignment horizontal="left"/>
    </xf>
    <xf numFmtId="0" fontId="7" fillId="0" borderId="2" xfId="2" applyFont="1" applyFill="1" applyBorder="1"/>
    <xf numFmtId="3" fontId="2" fillId="2" borderId="29" xfId="1" applyNumberFormat="1" applyFont="1" applyFill="1" applyBorder="1"/>
    <xf numFmtId="3" fontId="1" fillId="0" borderId="23" xfId="1" applyNumberFormat="1" applyFill="1" applyBorder="1"/>
    <xf numFmtId="3" fontId="1" fillId="0" borderId="24" xfId="1" applyNumberFormat="1" applyFill="1" applyBorder="1"/>
    <xf numFmtId="0" fontId="7" fillId="0" borderId="30" xfId="2" applyFont="1" applyFill="1" applyBorder="1"/>
    <xf numFmtId="3" fontId="2" fillId="2" borderId="2" xfId="1" applyNumberFormat="1" applyFont="1" applyFill="1" applyBorder="1"/>
    <xf numFmtId="0" fontId="6" fillId="0" borderId="2" xfId="2" applyFont="1" applyFill="1" applyBorder="1"/>
    <xf numFmtId="0" fontId="6" fillId="0" borderId="28" xfId="2" applyFont="1" applyFill="1" applyBorder="1"/>
    <xf numFmtId="0" fontId="5" fillId="3" borderId="2" xfId="2" applyFont="1" applyFill="1" applyBorder="1" applyAlignment="1">
      <alignment horizontal="center" vertical="center" wrapText="1"/>
    </xf>
    <xf numFmtId="0" fontId="6" fillId="0" borderId="32" xfId="2" applyFont="1" applyFill="1" applyBorder="1"/>
    <xf numFmtId="0" fontId="5" fillId="2" borderId="23" xfId="2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3" fontId="0" fillId="0" borderId="12" xfId="0" applyNumberFormat="1" applyFill="1" applyBorder="1"/>
    <xf numFmtId="3" fontId="0" fillId="0" borderId="3" xfId="0" applyNumberFormat="1" applyFill="1" applyBorder="1"/>
    <xf numFmtId="3" fontId="0" fillId="0" borderId="6" xfId="0" applyNumberFormat="1" applyFill="1" applyBorder="1"/>
    <xf numFmtId="0" fontId="0" fillId="0" borderId="0" xfId="0" applyAlignment="1">
      <alignment horizontal="right"/>
    </xf>
    <xf numFmtId="3" fontId="1" fillId="0" borderId="25" xfId="1" applyNumberFormat="1" applyFill="1" applyBorder="1"/>
    <xf numFmtId="3" fontId="1" fillId="0" borderId="33" xfId="1" applyNumberFormat="1" applyFill="1" applyBorder="1"/>
    <xf numFmtId="3" fontId="1" fillId="0" borderId="34" xfId="1" applyNumberFormat="1" applyFill="1" applyBorder="1"/>
    <xf numFmtId="3" fontId="1" fillId="0" borderId="18" xfId="1" applyNumberFormat="1" applyFill="1" applyBorder="1"/>
    <xf numFmtId="3" fontId="1" fillId="0" borderId="26" xfId="1" applyNumberFormat="1" applyFill="1" applyBorder="1"/>
    <xf numFmtId="0" fontId="10" fillId="0" borderId="0" xfId="0" applyFont="1"/>
    <xf numFmtId="3" fontId="0" fillId="0" borderId="26" xfId="0" applyNumberFormat="1" applyFill="1" applyBorder="1"/>
    <xf numFmtId="3" fontId="1" fillId="0" borderId="27" xfId="1" applyNumberFormat="1" applyFill="1" applyBorder="1"/>
    <xf numFmtId="0" fontId="0" fillId="0" borderId="26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35" xfId="0" applyFill="1" applyBorder="1"/>
    <xf numFmtId="3" fontId="1" fillId="0" borderId="24" xfId="1" applyNumberFormat="1" applyFont="1" applyFill="1" applyBorder="1" applyAlignment="1">
      <alignment horizontal="right"/>
    </xf>
    <xf numFmtId="3" fontId="0" fillId="0" borderId="20" xfId="0" applyNumberFormat="1" applyFill="1" applyBorder="1"/>
    <xf numFmtId="3" fontId="0" fillId="0" borderId="0" xfId="0" applyNumberFormat="1" applyAlignment="1">
      <alignment horizontal="right"/>
    </xf>
    <xf numFmtId="3" fontId="1" fillId="0" borderId="4" xfId="1" applyNumberFormat="1" applyFill="1" applyBorder="1"/>
    <xf numFmtId="3" fontId="1" fillId="0" borderId="9" xfId="1" applyNumberFormat="1" applyFill="1" applyBorder="1"/>
    <xf numFmtId="0" fontId="7" fillId="0" borderId="12" xfId="2" applyFont="1" applyFill="1" applyBorder="1" applyAlignment="1">
      <alignment horizontal="left" indent="1"/>
    </xf>
    <xf numFmtId="0" fontId="0" fillId="0" borderId="0" xfId="0" applyFill="1" applyAlignment="1">
      <alignment horizontal="right"/>
    </xf>
    <xf numFmtId="3" fontId="0" fillId="0" borderId="24" xfId="1" applyNumberFormat="1" applyFont="1" applyFill="1" applyBorder="1" applyAlignment="1">
      <alignment horizontal="right"/>
    </xf>
    <xf numFmtId="3" fontId="13" fillId="0" borderId="12" xfId="1" applyNumberFormat="1" applyFont="1" applyFill="1" applyBorder="1"/>
    <xf numFmtId="3" fontId="13" fillId="0" borderId="3" xfId="1" applyNumberFormat="1" applyFont="1" applyFill="1" applyBorder="1"/>
    <xf numFmtId="3" fontId="2" fillId="2" borderId="1" xfId="1" applyNumberFormat="1" applyFont="1" applyFill="1" applyBorder="1"/>
    <xf numFmtId="0" fontId="0" fillId="0" borderId="36" xfId="0" applyBorder="1"/>
    <xf numFmtId="0" fontId="0" fillId="9" borderId="36" xfId="0" applyFill="1" applyBorder="1"/>
    <xf numFmtId="0" fontId="0" fillId="12" borderId="36" xfId="0" applyFill="1" applyBorder="1"/>
    <xf numFmtId="0" fontId="0" fillId="7" borderId="36" xfId="0" applyFill="1" applyBorder="1"/>
    <xf numFmtId="0" fontId="0" fillId="0" borderId="22" xfId="0" applyBorder="1" applyAlignment="1">
      <alignment horizontal="center"/>
    </xf>
    <xf numFmtId="0" fontId="0" fillId="0" borderId="25" xfId="0" applyBorder="1" applyAlignment="1">
      <alignment horizontal="center"/>
    </xf>
    <xf numFmtId="0" fontId="14" fillId="3" borderId="24" xfId="2" applyFont="1" applyFill="1" applyBorder="1" applyAlignment="1">
      <alignment horizontal="center" vertical="center" wrapText="1"/>
    </xf>
    <xf numFmtId="9" fontId="15" fillId="8" borderId="36" xfId="3" applyFont="1" applyFill="1" applyBorder="1"/>
    <xf numFmtId="9" fontId="15" fillId="6" borderId="36" xfId="3" applyFont="1" applyFill="1" applyBorder="1"/>
    <xf numFmtId="9" fontId="15" fillId="11" borderId="36" xfId="3" applyFont="1" applyFill="1" applyBorder="1"/>
    <xf numFmtId="9" fontId="15" fillId="10" borderId="36" xfId="3" applyFont="1" applyFill="1" applyBorder="1"/>
    <xf numFmtId="9" fontId="16" fillId="2" borderId="1" xfId="3" applyFont="1" applyFill="1" applyBorder="1"/>
    <xf numFmtId="0" fontId="6" fillId="7" borderId="18" xfId="2" applyFont="1" applyFill="1" applyBorder="1"/>
    <xf numFmtId="0" fontId="6" fillId="7" borderId="36" xfId="2" applyFont="1" applyFill="1" applyBorder="1"/>
    <xf numFmtId="9" fontId="15" fillId="5" borderId="36" xfId="3" applyFont="1" applyFill="1" applyBorder="1"/>
    <xf numFmtId="0" fontId="6" fillId="9" borderId="36" xfId="2" applyFont="1" applyFill="1" applyBorder="1"/>
    <xf numFmtId="0" fontId="15" fillId="0" borderId="0" xfId="0" applyFont="1"/>
    <xf numFmtId="0" fontId="6" fillId="7" borderId="19" xfId="2" applyFont="1" applyFill="1" applyBorder="1"/>
    <xf numFmtId="0" fontId="6" fillId="9" borderId="19" xfId="2" applyFont="1" applyFill="1" applyBorder="1"/>
    <xf numFmtId="0" fontId="6" fillId="9" borderId="28" xfId="2" applyFont="1" applyFill="1" applyBorder="1"/>
    <xf numFmtId="0" fontId="6" fillId="12" borderId="18" xfId="2" applyFont="1" applyFill="1" applyBorder="1"/>
    <xf numFmtId="0" fontId="6" fillId="12" borderId="19" xfId="2" applyFont="1" applyFill="1" applyBorder="1"/>
    <xf numFmtId="0" fontId="6" fillId="12" borderId="36" xfId="2" applyFont="1" applyFill="1" applyBorder="1"/>
    <xf numFmtId="0" fontId="6" fillId="9" borderId="2" xfId="2" applyFont="1" applyFill="1" applyBorder="1"/>
    <xf numFmtId="0" fontId="0" fillId="9" borderId="34" xfId="0" applyFill="1" applyBorder="1" applyAlignment="1">
      <alignment horizontal="left"/>
    </xf>
    <xf numFmtId="0" fontId="0" fillId="12" borderId="18" xfId="0" applyFill="1" applyBorder="1" applyAlignment="1">
      <alignment horizontal="left"/>
    </xf>
    <xf numFmtId="0" fontId="0" fillId="12" borderId="18" xfId="0" applyFont="1" applyFill="1" applyBorder="1" applyAlignment="1">
      <alignment horizontal="left"/>
    </xf>
    <xf numFmtId="0" fontId="0" fillId="7" borderId="18" xfId="0" applyFont="1" applyFill="1" applyBorder="1" applyAlignment="1">
      <alignment horizontal="left"/>
    </xf>
    <xf numFmtId="0" fontId="0" fillId="14" borderId="25" xfId="0" applyFill="1" applyBorder="1" applyAlignment="1">
      <alignment horizontal="left"/>
    </xf>
    <xf numFmtId="3" fontId="2" fillId="2" borderId="36" xfId="1" applyNumberFormat="1" applyFont="1" applyFill="1" applyBorder="1"/>
    <xf numFmtId="0" fontId="5" fillId="3" borderId="37" xfId="2" applyFont="1" applyFill="1" applyBorder="1" applyAlignment="1">
      <alignment horizontal="center" vertical="center" wrapText="1"/>
    </xf>
    <xf numFmtId="0" fontId="0" fillId="9" borderId="4" xfId="0" applyFill="1" applyBorder="1"/>
    <xf numFmtId="0" fontId="0" fillId="12" borderId="4" xfId="0" applyFill="1" applyBorder="1"/>
    <xf numFmtId="0" fontId="0" fillId="14" borderId="4" xfId="0" applyFill="1" applyBorder="1"/>
    <xf numFmtId="0" fontId="0" fillId="7" borderId="4" xfId="0" applyFill="1" applyBorder="1"/>
    <xf numFmtId="0" fontId="5" fillId="3" borderId="23" xfId="2" applyFont="1" applyFill="1" applyBorder="1" applyAlignment="1">
      <alignment horizontal="center" vertical="center" wrapText="1"/>
    </xf>
    <xf numFmtId="9" fontId="0" fillId="0" borderId="3" xfId="3" applyFont="1" applyBorder="1"/>
    <xf numFmtId="9" fontId="0" fillId="0" borderId="3" xfId="3" applyFont="1" applyBorder="1" applyAlignment="1">
      <alignment horizontal="right" indent="1"/>
    </xf>
    <xf numFmtId="9" fontId="0" fillId="0" borderId="3" xfId="3" applyFont="1" applyBorder="1" applyAlignment="1">
      <alignment horizontal="right"/>
    </xf>
    <xf numFmtId="9" fontId="10" fillId="0" borderId="3" xfId="3" applyFont="1" applyBorder="1"/>
    <xf numFmtId="9" fontId="0" fillId="0" borderId="3" xfId="3" applyFont="1" applyFill="1" applyBorder="1"/>
    <xf numFmtId="9" fontId="10" fillId="0" borderId="3" xfId="3" applyFont="1" applyFill="1" applyBorder="1"/>
    <xf numFmtId="9" fontId="10" fillId="0" borderId="3" xfId="3" applyFont="1" applyFill="1" applyBorder="1" applyAlignment="1">
      <alignment horizontal="right"/>
    </xf>
    <xf numFmtId="0" fontId="6" fillId="9" borderId="36" xfId="0" applyFont="1" applyFill="1" applyBorder="1"/>
    <xf numFmtId="0" fontId="6" fillId="12" borderId="36" xfId="0" applyFont="1" applyFill="1" applyBorder="1"/>
    <xf numFmtId="0" fontId="6" fillId="13" borderId="36" xfId="0" applyFont="1" applyFill="1" applyBorder="1"/>
    <xf numFmtId="0" fontId="6" fillId="7" borderId="36" xfId="0" applyFont="1" applyFill="1" applyBorder="1"/>
    <xf numFmtId="0" fontId="6" fillId="12" borderId="32" xfId="2" applyFont="1" applyFill="1" applyBorder="1"/>
    <xf numFmtId="0" fontId="0" fillId="7" borderId="32" xfId="0" applyFill="1" applyBorder="1"/>
    <xf numFmtId="9" fontId="15" fillId="8" borderId="38" xfId="3" applyFont="1" applyFill="1" applyBorder="1"/>
    <xf numFmtId="0" fontId="6" fillId="13" borderId="34" xfId="2" applyFont="1" applyFill="1" applyBorder="1"/>
    <xf numFmtId="0" fontId="6" fillId="13" borderId="38" xfId="0" applyFont="1" applyFill="1" applyBorder="1"/>
    <xf numFmtId="9" fontId="0" fillId="0" borderId="12" xfId="3" applyFont="1" applyFill="1" applyBorder="1"/>
    <xf numFmtId="9" fontId="15" fillId="5" borderId="39" xfId="3" applyFont="1" applyFill="1" applyBorder="1"/>
    <xf numFmtId="0" fontId="6" fillId="13" borderId="40" xfId="2" applyFont="1" applyFill="1" applyBorder="1"/>
    <xf numFmtId="0" fontId="6" fillId="13" borderId="39" xfId="0" applyFont="1" applyFill="1" applyBorder="1"/>
    <xf numFmtId="9" fontId="15" fillId="6" borderId="38" xfId="3" applyFont="1" applyFill="1" applyBorder="1"/>
    <xf numFmtId="0" fontId="6" fillId="9" borderId="38" xfId="0" applyFont="1" applyFill="1" applyBorder="1"/>
    <xf numFmtId="0" fontId="6" fillId="12" borderId="38" xfId="0" applyFont="1" applyFill="1" applyBorder="1"/>
    <xf numFmtId="0" fontId="6" fillId="7" borderId="38" xfId="0" applyFont="1" applyFill="1" applyBorder="1"/>
    <xf numFmtId="9" fontId="10" fillId="0" borderId="12" xfId="3" applyFont="1" applyFill="1" applyBorder="1"/>
    <xf numFmtId="0" fontId="6" fillId="7" borderId="3" xfId="2" applyFont="1" applyFill="1" applyBorder="1"/>
    <xf numFmtId="0" fontId="6" fillId="9" borderId="3" xfId="2" applyFont="1" applyFill="1" applyBorder="1"/>
    <xf numFmtId="0" fontId="6" fillId="12" borderId="3" xfId="2" applyFont="1" applyFill="1" applyBorder="1"/>
    <xf numFmtId="9" fontId="0" fillId="0" borderId="12" xfId="3" applyFont="1" applyFill="1" applyBorder="1" applyAlignment="1">
      <alignment horizontal="right"/>
    </xf>
    <xf numFmtId="9" fontId="15" fillId="6" borderId="38" xfId="3" applyFont="1" applyFill="1" applyBorder="1" applyAlignment="1">
      <alignment horizontal="right"/>
    </xf>
    <xf numFmtId="9" fontId="0" fillId="0" borderId="36" xfId="3" applyFont="1" applyFill="1" applyBorder="1"/>
    <xf numFmtId="0" fontId="6" fillId="0" borderId="7" xfId="0" applyFont="1" applyFill="1" applyBorder="1" applyAlignment="1">
      <alignment horizontal="left"/>
    </xf>
    <xf numFmtId="9" fontId="0" fillId="0" borderId="5" xfId="3" applyFont="1" applyFill="1" applyBorder="1"/>
    <xf numFmtId="0" fontId="0" fillId="0" borderId="10" xfId="0" applyFont="1" applyFill="1" applyBorder="1" applyAlignment="1">
      <alignment horizontal="left"/>
    </xf>
    <xf numFmtId="9" fontId="0" fillId="0" borderId="16" xfId="3" applyFont="1" applyFill="1" applyBorder="1"/>
    <xf numFmtId="0" fontId="0" fillId="0" borderId="10" xfId="0" applyFill="1" applyBorder="1" applyAlignment="1">
      <alignment horizontal="left"/>
    </xf>
    <xf numFmtId="0" fontId="6" fillId="0" borderId="10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9" fontId="0" fillId="0" borderId="15" xfId="3" applyFont="1" applyFill="1" applyBorder="1" applyAlignment="1">
      <alignment horizontal="right"/>
    </xf>
    <xf numFmtId="3" fontId="15" fillId="6" borderId="36" xfId="0" applyNumberFormat="1" applyFont="1" applyFill="1" applyBorder="1" applyAlignment="1">
      <alignment horizontal="right"/>
    </xf>
    <xf numFmtId="3" fontId="1" fillId="0" borderId="36" xfId="1" applyNumberFormat="1" applyFill="1" applyBorder="1"/>
    <xf numFmtId="0" fontId="6" fillId="9" borderId="36" xfId="0" applyFont="1" applyFill="1" applyBorder="1" applyAlignment="1">
      <alignment horizontal="left"/>
    </xf>
    <xf numFmtId="0" fontId="0" fillId="9" borderId="36" xfId="0" applyFont="1" applyFill="1" applyBorder="1" applyAlignment="1">
      <alignment horizontal="left"/>
    </xf>
    <xf numFmtId="0" fontId="0" fillId="12" borderId="36" xfId="0" applyFont="1" applyFill="1" applyBorder="1" applyAlignment="1">
      <alignment horizontal="left"/>
    </xf>
    <xf numFmtId="0" fontId="0" fillId="12" borderId="36" xfId="0" applyFill="1" applyBorder="1" applyAlignment="1">
      <alignment horizontal="left"/>
    </xf>
    <xf numFmtId="0" fontId="6" fillId="7" borderId="36" xfId="0" applyFont="1" applyFill="1" applyBorder="1" applyAlignment="1">
      <alignment horizontal="left"/>
    </xf>
    <xf numFmtId="0" fontId="0" fillId="7" borderId="36" xfId="0" applyFont="1" applyFill="1" applyBorder="1" applyAlignment="1">
      <alignment horizontal="left"/>
    </xf>
    <xf numFmtId="3" fontId="0" fillId="0" borderId="36" xfId="1" applyNumberFormat="1" applyFont="1" applyFill="1" applyBorder="1"/>
    <xf numFmtId="3" fontId="0" fillId="12" borderId="36" xfId="0" applyNumberFormat="1" applyFont="1" applyFill="1" applyBorder="1"/>
    <xf numFmtId="3" fontId="1" fillId="0" borderId="38" xfId="1" applyNumberFormat="1" applyFill="1" applyBorder="1"/>
    <xf numFmtId="0" fontId="6" fillId="9" borderId="38" xfId="0" applyFont="1" applyFill="1" applyBorder="1" applyAlignment="1">
      <alignment horizontal="left"/>
    </xf>
    <xf numFmtId="9" fontId="0" fillId="0" borderId="16" xfId="3" applyFont="1" applyFill="1" applyBorder="1" applyAlignment="1">
      <alignment horizontal="right"/>
    </xf>
    <xf numFmtId="3" fontId="0" fillId="0" borderId="39" xfId="1" applyNumberFormat="1" applyFont="1" applyFill="1" applyBorder="1"/>
    <xf numFmtId="3" fontId="15" fillId="6" borderId="39" xfId="0" applyNumberFormat="1" applyFont="1" applyFill="1" applyBorder="1" applyAlignment="1">
      <alignment horizontal="right"/>
    </xf>
    <xf numFmtId="9" fontId="10" fillId="0" borderId="16" xfId="3" applyFont="1" applyFill="1" applyBorder="1"/>
    <xf numFmtId="9" fontId="1" fillId="0" borderId="16" xfId="3" applyFont="1" applyFill="1" applyBorder="1"/>
    <xf numFmtId="9" fontId="2" fillId="2" borderId="2" xfId="3" applyFont="1" applyFill="1" applyBorder="1"/>
    <xf numFmtId="9" fontId="10" fillId="0" borderId="36" xfId="3" applyFont="1" applyFill="1" applyBorder="1"/>
    <xf numFmtId="0" fontId="7" fillId="15" borderId="25" xfId="2" applyFont="1" applyFill="1" applyBorder="1"/>
    <xf numFmtId="3" fontId="2" fillId="15" borderId="26" xfId="1" applyNumberFormat="1" applyFont="1" applyFill="1" applyBorder="1"/>
    <xf numFmtId="3" fontId="6" fillId="0" borderId="36" xfId="0" applyNumberFormat="1" applyFont="1" applyFill="1" applyBorder="1"/>
    <xf numFmtId="0" fontId="6" fillId="12" borderId="36" xfId="0" applyFont="1" applyFill="1" applyBorder="1" applyAlignment="1">
      <alignment horizontal="center"/>
    </xf>
    <xf numFmtId="0" fontId="6" fillId="9" borderId="36" xfId="0" applyFont="1" applyFill="1" applyBorder="1" applyAlignment="1">
      <alignment horizontal="center"/>
    </xf>
    <xf numFmtId="0" fontId="6" fillId="13" borderId="36" xfId="0" applyFont="1" applyFill="1" applyBorder="1" applyAlignment="1">
      <alignment horizontal="center"/>
    </xf>
    <xf numFmtId="3" fontId="0" fillId="0" borderId="18" xfId="0" applyNumberFormat="1" applyBorder="1"/>
    <xf numFmtId="3" fontId="0" fillId="0" borderId="40" xfId="0" applyNumberFormat="1" applyBorder="1"/>
    <xf numFmtId="3" fontId="2" fillId="2" borderId="25" xfId="1" applyNumberFormat="1" applyFont="1" applyFill="1" applyBorder="1"/>
    <xf numFmtId="3" fontId="2" fillId="15" borderId="25" xfId="1" applyNumberFormat="1" applyFont="1" applyFill="1" applyBorder="1"/>
    <xf numFmtId="0" fontId="14" fillId="3" borderId="36" xfId="2" applyFont="1" applyFill="1" applyBorder="1" applyAlignment="1">
      <alignment horizontal="center" vertical="center" wrapText="1"/>
    </xf>
    <xf numFmtId="0" fontId="5" fillId="3" borderId="36" xfId="2" applyFont="1" applyFill="1" applyBorder="1" applyAlignment="1">
      <alignment horizontal="center" vertical="center" wrapText="1"/>
    </xf>
    <xf numFmtId="0" fontId="6" fillId="12" borderId="36" xfId="2" applyFont="1" applyFill="1" applyBorder="1" applyAlignment="1"/>
    <xf numFmtId="9" fontId="0" fillId="12" borderId="36" xfId="3" applyFont="1" applyFill="1" applyBorder="1"/>
    <xf numFmtId="9" fontId="0" fillId="9" borderId="36" xfId="3" applyFont="1" applyFill="1" applyBorder="1"/>
    <xf numFmtId="0" fontId="0" fillId="13" borderId="36" xfId="0" applyFont="1" applyFill="1" applyBorder="1" applyAlignment="1">
      <alignment horizontal="left"/>
    </xf>
    <xf numFmtId="9" fontId="10" fillId="13" borderId="36" xfId="3" applyFont="1" applyFill="1" applyBorder="1"/>
    <xf numFmtId="0" fontId="6" fillId="0" borderId="36" xfId="2" applyFont="1" applyFill="1" applyBorder="1"/>
    <xf numFmtId="0" fontId="7" fillId="0" borderId="36" xfId="2" applyFont="1" applyFill="1" applyBorder="1"/>
    <xf numFmtId="0" fontId="17" fillId="0" borderId="36" xfId="2" applyFont="1" applyFill="1" applyBorder="1"/>
    <xf numFmtId="9" fontId="15" fillId="0" borderId="36" xfId="0" applyNumberFormat="1" applyFont="1" applyBorder="1"/>
    <xf numFmtId="0" fontId="15" fillId="0" borderId="36" xfId="0" applyFont="1" applyBorder="1"/>
    <xf numFmtId="9" fontId="15" fillId="0" borderId="36" xfId="3" applyNumberFormat="1" applyFont="1" applyBorder="1"/>
    <xf numFmtId="9" fontId="16" fillId="0" borderId="36" xfId="3" applyFont="1" applyBorder="1"/>
    <xf numFmtId="0" fontId="0" fillId="5" borderId="0" xfId="0" applyFill="1" applyBorder="1"/>
    <xf numFmtId="3" fontId="1" fillId="6" borderId="0" xfId="1" applyNumberFormat="1" applyFill="1" applyBorder="1"/>
    <xf numFmtId="3" fontId="0" fillId="8" borderId="0" xfId="0" applyNumberFormat="1" applyFill="1" applyBorder="1"/>
    <xf numFmtId="0" fontId="6" fillId="11" borderId="0" xfId="2" applyFont="1" applyFill="1" applyBorder="1"/>
    <xf numFmtId="0" fontId="6" fillId="10" borderId="0" xfId="2" applyFont="1" applyFill="1" applyBorder="1"/>
    <xf numFmtId="0" fontId="0" fillId="9" borderId="0" xfId="0" applyFill="1" applyBorder="1"/>
    <xf numFmtId="0" fontId="0" fillId="12" borderId="0" xfId="0" applyFill="1" applyBorder="1"/>
    <xf numFmtId="0" fontId="0" fillId="7" borderId="0" xfId="0" applyFill="1" applyBorder="1"/>
    <xf numFmtId="0" fontId="0" fillId="13" borderId="0" xfId="0" applyFill="1" applyBorder="1"/>
    <xf numFmtId="0" fontId="0" fillId="0" borderId="0" xfId="0" applyBorder="1"/>
    <xf numFmtId="0" fontId="0" fillId="0" borderId="32" xfId="0" applyFill="1" applyBorder="1" applyAlignment="1">
      <alignment horizontal="center"/>
    </xf>
    <xf numFmtId="3" fontId="1" fillId="5" borderId="11" xfId="1" applyNumberFormat="1" applyFill="1" applyBorder="1"/>
    <xf numFmtId="9" fontId="15" fillId="5" borderId="36" xfId="3" applyNumberFormat="1" applyFont="1" applyFill="1" applyBorder="1"/>
    <xf numFmtId="3" fontId="2" fillId="5" borderId="27" xfId="1" applyNumberFormat="1" applyFont="1" applyFill="1" applyBorder="1"/>
    <xf numFmtId="0" fontId="18" fillId="0" borderId="0" xfId="0" applyFont="1" applyFill="1" applyAlignment="1">
      <alignment horizontal="center"/>
    </xf>
    <xf numFmtId="0" fontId="18" fillId="0" borderId="18" xfId="2" applyFont="1" applyFill="1" applyBorder="1"/>
    <xf numFmtId="3" fontId="18" fillId="0" borderId="3" xfId="1" applyNumberFormat="1" applyFont="1" applyFill="1" applyBorder="1"/>
    <xf numFmtId="3" fontId="18" fillId="0" borderId="16" xfId="1" applyNumberFormat="1" applyFont="1" applyFill="1" applyBorder="1"/>
    <xf numFmtId="9" fontId="19" fillId="6" borderId="36" xfId="3" applyFont="1" applyFill="1" applyBorder="1"/>
    <xf numFmtId="0" fontId="18" fillId="12" borderId="18" xfId="2" applyFont="1" applyFill="1" applyBorder="1"/>
    <xf numFmtId="0" fontId="18" fillId="12" borderId="4" xfId="0" applyFont="1" applyFill="1" applyBorder="1"/>
    <xf numFmtId="9" fontId="18" fillId="0" borderId="3" xfId="3" applyFont="1" applyBorder="1"/>
    <xf numFmtId="0" fontId="18" fillId="0" borderId="0" xfId="0" applyFont="1"/>
    <xf numFmtId="0" fontId="18" fillId="0" borderId="19" xfId="2" applyFont="1" applyFill="1" applyBorder="1"/>
    <xf numFmtId="9" fontId="19" fillId="11" borderId="36" xfId="3" applyFont="1" applyFill="1" applyBorder="1"/>
    <xf numFmtId="0" fontId="18" fillId="9" borderId="4" xfId="0" applyFont="1" applyFill="1" applyBorder="1"/>
    <xf numFmtId="9" fontId="19" fillId="5" borderId="36" xfId="3" applyFont="1" applyFill="1" applyBorder="1"/>
    <xf numFmtId="0" fontId="18" fillId="13" borderId="36" xfId="0" applyFont="1" applyFill="1" applyBorder="1"/>
    <xf numFmtId="0" fontId="18" fillId="13" borderId="4" xfId="0" applyFont="1" applyFill="1" applyBorder="1"/>
    <xf numFmtId="0" fontId="18" fillId="0" borderId="0" xfId="0" applyFont="1" applyAlignment="1">
      <alignment horizontal="center"/>
    </xf>
    <xf numFmtId="0" fontId="18" fillId="0" borderId="32" xfId="2" applyFont="1" applyFill="1" applyBorder="1"/>
    <xf numFmtId="3" fontId="18" fillId="0" borderId="2" xfId="1" applyNumberFormat="1" applyFont="1" applyFill="1" applyBorder="1"/>
    <xf numFmtId="3" fontId="18" fillId="0" borderId="29" xfId="1" applyNumberFormat="1" applyFont="1" applyFill="1" applyBorder="1"/>
    <xf numFmtId="0" fontId="18" fillId="9" borderId="32" xfId="2" applyFont="1" applyFill="1" applyBorder="1"/>
    <xf numFmtId="0" fontId="18" fillId="9" borderId="36" xfId="0" applyFont="1" applyFill="1" applyBorder="1"/>
    <xf numFmtId="0" fontId="18" fillId="0" borderId="12" xfId="2" applyFont="1" applyFill="1" applyBorder="1"/>
    <xf numFmtId="3" fontId="18" fillId="0" borderId="12" xfId="1" applyNumberFormat="1" applyFont="1" applyFill="1" applyBorder="1"/>
    <xf numFmtId="3" fontId="18" fillId="0" borderId="5" xfId="1" applyNumberFormat="1" applyFont="1" applyFill="1" applyBorder="1"/>
    <xf numFmtId="9" fontId="19" fillId="6" borderId="38" xfId="3" applyFont="1" applyFill="1" applyBorder="1"/>
    <xf numFmtId="0" fontId="18" fillId="9" borderId="12" xfId="2" applyFont="1" applyFill="1" applyBorder="1"/>
    <xf numFmtId="0" fontId="18" fillId="9" borderId="38" xfId="0" applyFont="1" applyFill="1" applyBorder="1"/>
    <xf numFmtId="9" fontId="18" fillId="0" borderId="12" xfId="3" applyFont="1" applyFill="1" applyBorder="1"/>
    <xf numFmtId="0" fontId="18" fillId="0" borderId="3" xfId="2" applyFont="1" applyFill="1" applyBorder="1"/>
    <xf numFmtId="0" fontId="18" fillId="9" borderId="3" xfId="2" applyFont="1" applyFill="1" applyBorder="1"/>
    <xf numFmtId="9" fontId="19" fillId="11" borderId="38" xfId="3" applyFont="1" applyFill="1" applyBorder="1"/>
    <xf numFmtId="0" fontId="18" fillId="12" borderId="3" xfId="2" applyFont="1" applyFill="1" applyBorder="1"/>
    <xf numFmtId="0" fontId="18" fillId="12" borderId="38" xfId="0" applyFont="1" applyFill="1" applyBorder="1"/>
    <xf numFmtId="0" fontId="18" fillId="0" borderId="31" xfId="2" applyFont="1" applyFill="1" applyBorder="1" applyAlignment="1"/>
    <xf numFmtId="3" fontId="18" fillId="0" borderId="4" xfId="1" applyNumberFormat="1" applyFont="1" applyFill="1" applyBorder="1"/>
    <xf numFmtId="3" fontId="18" fillId="0" borderId="3" xfId="0" applyNumberFormat="1" applyFont="1" applyFill="1" applyBorder="1"/>
    <xf numFmtId="3" fontId="18" fillId="0" borderId="18" xfId="0" applyNumberFormat="1" applyFont="1" applyBorder="1"/>
    <xf numFmtId="0" fontId="18" fillId="12" borderId="36" xfId="2" applyFont="1" applyFill="1" applyBorder="1" applyAlignment="1"/>
    <xf numFmtId="0" fontId="18" fillId="12" borderId="36" xfId="0" applyFont="1" applyFill="1" applyBorder="1" applyAlignment="1">
      <alignment horizontal="center"/>
    </xf>
    <xf numFmtId="9" fontId="18" fillId="12" borderId="36" xfId="3" applyFont="1" applyFill="1" applyBorder="1"/>
    <xf numFmtId="0" fontId="18" fillId="0" borderId="3" xfId="0" applyFont="1" applyFill="1" applyBorder="1" applyAlignment="1">
      <alignment horizontal="left"/>
    </xf>
    <xf numFmtId="0" fontId="18" fillId="7" borderId="36" xfId="0" applyFont="1" applyFill="1" applyBorder="1" applyAlignment="1">
      <alignment horizontal="left"/>
    </xf>
    <xf numFmtId="0" fontId="18" fillId="7" borderId="36" xfId="0" applyFont="1" applyFill="1" applyBorder="1" applyAlignment="1">
      <alignment horizontal="center"/>
    </xf>
    <xf numFmtId="9" fontId="18" fillId="7" borderId="36" xfId="3" applyFont="1" applyFill="1" applyBorder="1"/>
    <xf numFmtId="0" fontId="18" fillId="13" borderId="36" xfId="0" applyFont="1" applyFill="1" applyBorder="1" applyAlignment="1">
      <alignment horizontal="left"/>
    </xf>
    <xf numFmtId="0" fontId="18" fillId="0" borderId="10" xfId="0" applyFont="1" applyFill="1" applyBorder="1" applyAlignment="1">
      <alignment horizontal="left"/>
    </xf>
    <xf numFmtId="3" fontId="18" fillId="0" borderId="36" xfId="1" applyNumberFormat="1" applyFont="1" applyFill="1" applyBorder="1"/>
    <xf numFmtId="0" fontId="18" fillId="9" borderId="36" xfId="0" applyFont="1" applyFill="1" applyBorder="1" applyAlignment="1">
      <alignment horizontal="left"/>
    </xf>
    <xf numFmtId="9" fontId="18" fillId="0" borderId="16" xfId="3" applyFont="1" applyFill="1" applyBorder="1"/>
    <xf numFmtId="0" fontId="18" fillId="7" borderId="36" xfId="0" applyFont="1" applyFill="1" applyBorder="1"/>
    <xf numFmtId="0" fontId="18" fillId="13" borderId="39" xfId="0" applyFont="1" applyFill="1" applyBorder="1" applyAlignment="1">
      <alignment horizontal="left"/>
    </xf>
    <xf numFmtId="3" fontId="0" fillId="7" borderId="36" xfId="0" applyNumberFormat="1" applyFont="1" applyFill="1" applyBorder="1"/>
    <xf numFmtId="3" fontId="18" fillId="13" borderId="39" xfId="0" applyNumberFormat="1" applyFont="1" applyFill="1" applyBorder="1"/>
    <xf numFmtId="3" fontId="6" fillId="0" borderId="41" xfId="0" applyNumberFormat="1" applyFont="1" applyFill="1" applyBorder="1"/>
    <xf numFmtId="3" fontId="6" fillId="0" borderId="42" xfId="0" applyNumberFormat="1" applyFont="1" applyFill="1" applyBorder="1"/>
    <xf numFmtId="3" fontId="18" fillId="0" borderId="36" xfId="0" applyNumberFormat="1" applyFont="1" applyFill="1" applyBorder="1"/>
    <xf numFmtId="0" fontId="0" fillId="0" borderId="3" xfId="0" applyBorder="1"/>
    <xf numFmtId="0" fontId="6" fillId="0" borderId="26" xfId="2" applyFont="1" applyFill="1" applyBorder="1"/>
    <xf numFmtId="3" fontId="1" fillId="0" borderId="35" xfId="1" applyNumberFormat="1" applyFill="1" applyBorder="1"/>
    <xf numFmtId="0" fontId="0" fillId="12" borderId="3" xfId="0" applyFill="1" applyBorder="1"/>
    <xf numFmtId="0" fontId="6" fillId="13" borderId="26" xfId="2" applyFont="1" applyFill="1" applyBorder="1"/>
    <xf numFmtId="3" fontId="18" fillId="0" borderId="20" xfId="1" applyNumberFormat="1" applyFont="1" applyFill="1" applyBorder="1"/>
    <xf numFmtId="3" fontId="18" fillId="0" borderId="17" xfId="1" applyNumberFormat="1" applyFont="1" applyFill="1" applyBorder="1"/>
    <xf numFmtId="0" fontId="18" fillId="9" borderId="18" xfId="2" applyFont="1" applyFill="1" applyBorder="1"/>
    <xf numFmtId="0" fontId="18" fillId="12" borderId="19" xfId="2" applyFont="1" applyFill="1" applyBorder="1"/>
    <xf numFmtId="0" fontId="18" fillId="13" borderId="19" xfId="0" applyFont="1" applyFill="1" applyBorder="1"/>
    <xf numFmtId="0" fontId="18" fillId="4" borderId="0" xfId="0" applyFont="1" applyFill="1"/>
    <xf numFmtId="0" fontId="0" fillId="0" borderId="43" xfId="0" applyFill="1" applyBorder="1"/>
    <xf numFmtId="0" fontId="0" fillId="0" borderId="0" xfId="0" applyAlignment="1">
      <alignment horizontal="left" vertical="center" wrapText="1"/>
    </xf>
    <xf numFmtId="0" fontId="5" fillId="2" borderId="23" xfId="2" applyFont="1" applyFill="1" applyBorder="1" applyAlignment="1">
      <alignment horizontal="left" vertical="top"/>
    </xf>
  </cellXfs>
  <cellStyles count="4">
    <cellStyle name="Normální" xfId="0" builtinId="0"/>
    <cellStyle name="Normální 2" xfId="2"/>
    <cellStyle name="Normální 3" xfId="1"/>
    <cellStyle name="Procenta" xfId="3" builtinId="5"/>
  </cellStyles>
  <dxfs count="0"/>
  <tableStyles count="0" defaultTableStyle="TableStyleMedium2" defaultPivotStyle="PivotStyleLight16"/>
  <colors>
    <mruColors>
      <color rgb="FFCC99FF"/>
      <color rgb="FFF1FD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MZV!$M$4</c:f>
              <c:strCache>
                <c:ptCount val="1"/>
                <c:pt idx="0">
                  <c:v>procenta fixace 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MZV!$K$5:$L$5</c:f>
              <c:strCache>
                <c:ptCount val="2"/>
                <c:pt idx="0">
                  <c:v>Ústav mezinárodních vztahů, v.v.i.</c:v>
                </c:pt>
                <c:pt idx="1">
                  <c:v>A</c:v>
                </c:pt>
              </c:strCache>
            </c:strRef>
          </c:cat>
          <c:val>
            <c:numRef>
              <c:f>MZV!$M$5</c:f>
              <c:numCache>
                <c:formatCode>0%</c:formatCode>
                <c:ptCount val="1"/>
                <c:pt idx="0">
                  <c:v>1.2517493638676844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02-449E-82FC-0A2F1615D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860096"/>
        <c:axId val="143861632"/>
      </c:barChart>
      <c:lineChart>
        <c:grouping val="standard"/>
        <c:varyColors val="0"/>
        <c:ser>
          <c:idx val="1"/>
          <c:order val="1"/>
          <c:tx>
            <c:strRef>
              <c:f>MZV!$N$4</c:f>
              <c:strCache>
                <c:ptCount val="1"/>
                <c:pt idx="0">
                  <c:v>absolutní nárůst 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tx1"/>
              </a:solidFill>
            </c:spPr>
          </c:marker>
          <c:cat>
            <c:strRef>
              <c:f>MZV!$K$5:$L$5</c:f>
              <c:strCache>
                <c:ptCount val="2"/>
                <c:pt idx="0">
                  <c:v>Ústav mezinárodních vztahů, v.v.i.</c:v>
                </c:pt>
                <c:pt idx="1">
                  <c:v>A</c:v>
                </c:pt>
              </c:strCache>
            </c:strRef>
          </c:cat>
          <c:val>
            <c:numRef>
              <c:f>MZV!$N$5</c:f>
              <c:numCache>
                <c:formatCode>#,##0</c:formatCode>
                <c:ptCount val="1"/>
                <c:pt idx="0">
                  <c:v>6332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02-449E-82FC-0A2F1615D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181888"/>
        <c:axId val="144179584"/>
      </c:lineChart>
      <c:catAx>
        <c:axId val="143860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3861632"/>
        <c:crosses val="autoZero"/>
        <c:auto val="1"/>
        <c:lblAlgn val="ctr"/>
        <c:lblOffset val="100"/>
        <c:noMultiLvlLbl val="0"/>
      </c:catAx>
      <c:valAx>
        <c:axId val="143861632"/>
        <c:scaling>
          <c:orientation val="minMax"/>
          <c:min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43860096"/>
        <c:crosses val="autoZero"/>
        <c:crossBetween val="between"/>
      </c:valAx>
      <c:valAx>
        <c:axId val="144179584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144181888"/>
        <c:crosses val="max"/>
        <c:crossBetween val="between"/>
      </c:valAx>
      <c:catAx>
        <c:axId val="144181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179584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MK!$M$4</c:f>
              <c:strCache>
                <c:ptCount val="1"/>
                <c:pt idx="0">
                  <c:v>procenta fixace    (85-130%)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5D9-4457-8C4F-706224B8B529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5D9-4457-8C4F-706224B8B529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5D9-4457-8C4F-706224B8B529}"/>
              </c:ext>
            </c:extLst>
          </c:dPt>
          <c:dPt>
            <c:idx val="1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5D9-4457-8C4F-706224B8B529}"/>
              </c:ext>
            </c:extLst>
          </c:dPt>
          <c:dPt>
            <c:idx val="1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5D9-4457-8C4F-706224B8B529}"/>
              </c:ext>
            </c:extLst>
          </c:dPt>
          <c:dPt>
            <c:idx val="1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F5D9-4457-8C4F-706224B8B529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F5D9-4457-8C4F-706224B8B529}"/>
              </c:ext>
            </c:extLst>
          </c:dPt>
          <c:cat>
            <c:multiLvlStrRef>
              <c:f>MK!$K$5:$L$24</c:f>
              <c:multiLvlStrCache>
                <c:ptCount val="20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B</c:v>
                  </c:pt>
                  <c:pt idx="4">
                    <c:v>B</c:v>
                  </c:pt>
                  <c:pt idx="5">
                    <c:v>B</c:v>
                  </c:pt>
                  <c:pt idx="6">
                    <c:v>B</c:v>
                  </c:pt>
                  <c:pt idx="7">
                    <c:v>B</c:v>
                  </c:pt>
                  <c:pt idx="8">
                    <c:v>B</c:v>
                  </c:pt>
                  <c:pt idx="9">
                    <c:v>B</c:v>
                  </c:pt>
                  <c:pt idx="10">
                    <c:v>B</c:v>
                  </c:pt>
                  <c:pt idx="11">
                    <c:v>B</c:v>
                  </c:pt>
                  <c:pt idx="12">
                    <c:v>B</c:v>
                  </c:pt>
                  <c:pt idx="13">
                    <c:v>C</c:v>
                  </c:pt>
                  <c:pt idx="14">
                    <c:v>C</c:v>
                  </c:pt>
                  <c:pt idx="15">
                    <c:v>C</c:v>
                  </c:pt>
                  <c:pt idx="16">
                    <c:v>D</c:v>
                  </c:pt>
                  <c:pt idx="17">
                    <c:v>D</c:v>
                  </c:pt>
                  <c:pt idx="18">
                    <c:v>D</c:v>
                  </c:pt>
                  <c:pt idx="19">
                    <c:v>Dn/Cp</c:v>
                  </c:pt>
                </c:lvl>
                <c:lvl>
                  <c:pt idx="0">
                    <c:v>Národní muzeum</c:v>
                  </c:pt>
                  <c:pt idx="1">
                    <c:v>Národní památkový ústav</c:v>
                  </c:pt>
                  <c:pt idx="2">
                    <c:v>Národní galerie v Praze</c:v>
                  </c:pt>
                  <c:pt idx="3">
                    <c:v>Uměleckoprůmyslové museum v Praze</c:v>
                  </c:pt>
                  <c:pt idx="4">
                    <c:v>Moravské zemské muzeum</c:v>
                  </c:pt>
                  <c:pt idx="5">
                    <c:v>Národní knihovna České republiky</c:v>
                  </c:pt>
                  <c:pt idx="6">
                    <c:v>Moravská zemská knihovna v Brně</c:v>
                  </c:pt>
                  <c:pt idx="7">
                    <c:v>Slezské zemské muzeum</c:v>
                  </c:pt>
                  <c:pt idx="8">
                    <c:v>Institut umění - Divadelní ústav</c:v>
                  </c:pt>
                  <c:pt idx="9">
                    <c:v>Národní filmový archiv</c:v>
                  </c:pt>
                  <c:pt idx="10">
                    <c:v>Památník národního písemnictví</c:v>
                  </c:pt>
                  <c:pt idx="11">
                    <c:v>Technické muzeum v Brně</c:v>
                  </c:pt>
                  <c:pt idx="12">
                    <c:v>Muzeum umění Olomouc, státní příspěvková organizace</c:v>
                  </c:pt>
                  <c:pt idx="13">
                    <c:v>Moravská galerie v Brně</c:v>
                  </c:pt>
                  <c:pt idx="14">
                    <c:v>Národní technické museum</c:v>
                  </c:pt>
                  <c:pt idx="15">
                    <c:v>Valašské muzeum v přírodě v Rožnově pod Radhoštěm</c:v>
                  </c:pt>
                  <c:pt idx="16">
                    <c:v>Národní ústav lidové kultury</c:v>
                  </c:pt>
                  <c:pt idx="17">
                    <c:v>Husitské muzeum v Táboře</c:v>
                  </c:pt>
                  <c:pt idx="18">
                    <c:v>Národní informační a poradenské středisko pro kulturu</c:v>
                  </c:pt>
                  <c:pt idx="19">
                    <c:v>Muzeum skla a bižuterie v Jablonci nad Nisou</c:v>
                  </c:pt>
                </c:lvl>
              </c:multiLvlStrCache>
            </c:multiLvlStrRef>
          </c:cat>
          <c:val>
            <c:numRef>
              <c:f>MK!$M$5:$M$24</c:f>
              <c:numCache>
                <c:formatCode>0%</c:formatCode>
                <c:ptCount val="20"/>
                <c:pt idx="0">
                  <c:v>1.1710929156283374</c:v>
                </c:pt>
                <c:pt idx="1">
                  <c:v>1.2372965792095649</c:v>
                </c:pt>
                <c:pt idx="2">
                  <c:v>1.133670997577626</c:v>
                </c:pt>
                <c:pt idx="3">
                  <c:v>1.1066899868823787</c:v>
                </c:pt>
                <c:pt idx="4">
                  <c:v>1.0794726240615271</c:v>
                </c:pt>
                <c:pt idx="5">
                  <c:v>2.4355460385438974</c:v>
                </c:pt>
                <c:pt idx="6">
                  <c:v>1.7296400306356905</c:v>
                </c:pt>
                <c:pt idx="7">
                  <c:v>1.0794797687861271</c:v>
                </c:pt>
                <c:pt idx="8">
                  <c:v>1.0435313262815298</c:v>
                </c:pt>
                <c:pt idx="9">
                  <c:v>13.092715231788079</c:v>
                </c:pt>
                <c:pt idx="10">
                  <c:v>3.4584717607973423</c:v>
                </c:pt>
                <c:pt idx="11">
                  <c:v>19.240157480314959</c:v>
                </c:pt>
                <c:pt idx="13">
                  <c:v>1.0435080507022954</c:v>
                </c:pt>
                <c:pt idx="14">
                  <c:v>3.0971530249110319</c:v>
                </c:pt>
                <c:pt idx="15">
                  <c:v>8.0833333333333339</c:v>
                </c:pt>
                <c:pt idx="16">
                  <c:v>0.98232323232323238</c:v>
                </c:pt>
                <c:pt idx="17">
                  <c:v>5.7045454545454541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5D9-4457-8C4F-706224B8B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725184"/>
        <c:axId val="149726720"/>
      </c:barChart>
      <c:lineChart>
        <c:grouping val="standard"/>
        <c:varyColors val="0"/>
        <c:ser>
          <c:idx val="0"/>
          <c:order val="0"/>
          <c:tx>
            <c:strRef>
              <c:f>MK!$N$4</c:f>
              <c:strCache>
                <c:ptCount val="1"/>
                <c:pt idx="0">
                  <c:v>absolutní nárůst 2018-21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tx1"/>
              </a:solidFill>
            </c:spPr>
          </c:marker>
          <c:dPt>
            <c:idx val="14"/>
            <c:marker>
              <c:spPr>
                <a:solidFill>
                  <a:schemeClr val="tx1"/>
                </a:solidFill>
                <a:ln w="0"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F5D9-4457-8C4F-706224B8B529}"/>
              </c:ext>
            </c:extLst>
          </c:dPt>
          <c:cat>
            <c:multiLvlStrRef>
              <c:f>MK!$K$5:$L$24</c:f>
              <c:multiLvlStrCache>
                <c:ptCount val="20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B</c:v>
                  </c:pt>
                  <c:pt idx="4">
                    <c:v>B</c:v>
                  </c:pt>
                  <c:pt idx="5">
                    <c:v>B</c:v>
                  </c:pt>
                  <c:pt idx="6">
                    <c:v>B</c:v>
                  </c:pt>
                  <c:pt idx="7">
                    <c:v>B</c:v>
                  </c:pt>
                  <c:pt idx="8">
                    <c:v>B</c:v>
                  </c:pt>
                  <c:pt idx="9">
                    <c:v>B</c:v>
                  </c:pt>
                  <c:pt idx="10">
                    <c:v>B</c:v>
                  </c:pt>
                  <c:pt idx="11">
                    <c:v>B</c:v>
                  </c:pt>
                  <c:pt idx="12">
                    <c:v>B</c:v>
                  </c:pt>
                  <c:pt idx="13">
                    <c:v>C</c:v>
                  </c:pt>
                  <c:pt idx="14">
                    <c:v>C</c:v>
                  </c:pt>
                  <c:pt idx="15">
                    <c:v>C</c:v>
                  </c:pt>
                  <c:pt idx="16">
                    <c:v>D</c:v>
                  </c:pt>
                  <c:pt idx="17">
                    <c:v>D</c:v>
                  </c:pt>
                  <c:pt idx="18">
                    <c:v>D</c:v>
                  </c:pt>
                  <c:pt idx="19">
                    <c:v>Dn/Cp</c:v>
                  </c:pt>
                </c:lvl>
                <c:lvl>
                  <c:pt idx="0">
                    <c:v>Národní muzeum</c:v>
                  </c:pt>
                  <c:pt idx="1">
                    <c:v>Národní památkový ústav</c:v>
                  </c:pt>
                  <c:pt idx="2">
                    <c:v>Národní galerie v Praze</c:v>
                  </c:pt>
                  <c:pt idx="3">
                    <c:v>Uměleckoprůmyslové museum v Praze</c:v>
                  </c:pt>
                  <c:pt idx="4">
                    <c:v>Moravské zemské muzeum</c:v>
                  </c:pt>
                  <c:pt idx="5">
                    <c:v>Národní knihovna České republiky</c:v>
                  </c:pt>
                  <c:pt idx="6">
                    <c:v>Moravská zemská knihovna v Brně</c:v>
                  </c:pt>
                  <c:pt idx="7">
                    <c:v>Slezské zemské muzeum</c:v>
                  </c:pt>
                  <c:pt idx="8">
                    <c:v>Institut umění - Divadelní ústav</c:v>
                  </c:pt>
                  <c:pt idx="9">
                    <c:v>Národní filmový archiv</c:v>
                  </c:pt>
                  <c:pt idx="10">
                    <c:v>Památník národního písemnictví</c:v>
                  </c:pt>
                  <c:pt idx="11">
                    <c:v>Technické muzeum v Brně</c:v>
                  </c:pt>
                  <c:pt idx="12">
                    <c:v>Muzeum umění Olomouc, státní příspěvková organizace</c:v>
                  </c:pt>
                  <c:pt idx="13">
                    <c:v>Moravská galerie v Brně</c:v>
                  </c:pt>
                  <c:pt idx="14">
                    <c:v>Národní technické museum</c:v>
                  </c:pt>
                  <c:pt idx="15">
                    <c:v>Valašské muzeum v přírodě v Rožnově pod Radhoštěm</c:v>
                  </c:pt>
                  <c:pt idx="16">
                    <c:v>Národní ústav lidové kultury</c:v>
                  </c:pt>
                  <c:pt idx="17">
                    <c:v>Husitské muzeum v Táboře</c:v>
                  </c:pt>
                  <c:pt idx="18">
                    <c:v>Národní informační a poradenské středisko pro kulturu</c:v>
                  </c:pt>
                  <c:pt idx="19">
                    <c:v>Muzeum skla a bižuterie v Jablonci nad Nisou</c:v>
                  </c:pt>
                </c:lvl>
              </c:multiLvlStrCache>
            </c:multiLvlStrRef>
          </c:cat>
          <c:val>
            <c:numRef>
              <c:f>MK!$N$5:$N$24</c:f>
              <c:numCache>
                <c:formatCode>#,##0</c:formatCode>
                <c:ptCount val="20"/>
                <c:pt idx="0">
                  <c:v>4806</c:v>
                </c:pt>
                <c:pt idx="1">
                  <c:v>4287</c:v>
                </c:pt>
                <c:pt idx="2">
                  <c:v>607</c:v>
                </c:pt>
                <c:pt idx="3">
                  <c:v>488</c:v>
                </c:pt>
                <c:pt idx="4">
                  <c:v>868</c:v>
                </c:pt>
                <c:pt idx="5">
                  <c:v>6704</c:v>
                </c:pt>
                <c:pt idx="6">
                  <c:v>2858</c:v>
                </c:pt>
                <c:pt idx="7">
                  <c:v>275</c:v>
                </c:pt>
                <c:pt idx="8">
                  <c:v>107</c:v>
                </c:pt>
                <c:pt idx="9">
                  <c:v>1826</c:v>
                </c:pt>
                <c:pt idx="10">
                  <c:v>1480</c:v>
                </c:pt>
                <c:pt idx="11">
                  <c:v>4633</c:v>
                </c:pt>
                <c:pt idx="12">
                  <c:v>769</c:v>
                </c:pt>
                <c:pt idx="13">
                  <c:v>127</c:v>
                </c:pt>
                <c:pt idx="14">
                  <c:v>5893</c:v>
                </c:pt>
                <c:pt idx="15">
                  <c:v>680</c:v>
                </c:pt>
                <c:pt idx="16">
                  <c:v>-42</c:v>
                </c:pt>
                <c:pt idx="17">
                  <c:v>621</c:v>
                </c:pt>
                <c:pt idx="18">
                  <c:v>1416</c:v>
                </c:pt>
                <c:pt idx="19">
                  <c:v>1646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5D9-4457-8C4F-706224B8B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730432"/>
        <c:axId val="149728640"/>
      </c:lineChart>
      <c:catAx>
        <c:axId val="149725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9726720"/>
        <c:crosses val="autoZero"/>
        <c:auto val="1"/>
        <c:lblAlgn val="ctr"/>
        <c:lblOffset val="100"/>
        <c:noMultiLvlLbl val="0"/>
      </c:catAx>
      <c:valAx>
        <c:axId val="149726720"/>
        <c:scaling>
          <c:logBase val="10"/>
          <c:orientation val="minMax"/>
          <c:max val="20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procento fixace</a:t>
                </a:r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149725184"/>
        <c:crosses val="autoZero"/>
        <c:crossBetween val="between"/>
      </c:valAx>
      <c:valAx>
        <c:axId val="149728640"/>
        <c:scaling>
          <c:orientation val="minMax"/>
          <c:min val="0"/>
        </c:scaling>
        <c:delete val="0"/>
        <c:axPos val="r"/>
        <c:numFmt formatCode="#,##0" sourceLinked="1"/>
        <c:majorTickMark val="out"/>
        <c:minorTickMark val="none"/>
        <c:tickLblPos val="nextTo"/>
        <c:crossAx val="149730432"/>
        <c:crosses val="max"/>
        <c:crossBetween val="between"/>
      </c:valAx>
      <c:catAx>
        <c:axId val="149730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9728640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MZd!$N$4</c:f>
              <c:strCache>
                <c:ptCount val="1"/>
                <c:pt idx="0">
                  <c:v>procenta fixace 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dPt>
            <c:idx val="2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102-4406-B707-F1D0B3A6090F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 w="57150">
                <a:noFill/>
              </a:ln>
            </c:spPr>
            <c:extLst>
              <c:ext xmlns:c16="http://schemas.microsoft.com/office/drawing/2014/chart" uri="{C3380CC4-5D6E-409C-BE32-E72D297353CC}">
                <c16:uniqueId val="{00000003-5102-4406-B707-F1D0B3A6090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102-4406-B707-F1D0B3A6090F}"/>
              </c:ext>
            </c:extLst>
          </c:dPt>
          <c:dPt>
            <c:idx val="6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102-4406-B707-F1D0B3A6090F}"/>
              </c:ext>
            </c:extLst>
          </c:dPt>
          <c:dPt>
            <c:idx val="10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9-5102-4406-B707-F1D0B3A6090F}"/>
              </c:ext>
            </c:extLst>
          </c:dPt>
          <c:dPt>
            <c:idx val="11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B-5102-4406-B707-F1D0B3A6090F}"/>
              </c:ext>
            </c:extLst>
          </c:dPt>
          <c:dPt>
            <c:idx val="12"/>
            <c:invertIfNegative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D-5102-4406-B707-F1D0B3A6090F}"/>
              </c:ext>
            </c:extLst>
          </c:dPt>
          <c:dPt>
            <c:idx val="14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F-5102-4406-B707-F1D0B3A6090F}"/>
              </c:ext>
            </c:extLst>
          </c:dPt>
          <c:dPt>
            <c:idx val="16"/>
            <c:invertIfNegative val="0"/>
            <c:bubble3D val="0"/>
            <c:spPr>
              <a:solidFill>
                <a:srgbClr val="FFC00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5102-4406-B707-F1D0B3A6090F}"/>
              </c:ext>
            </c:extLst>
          </c:dPt>
          <c:dPt>
            <c:idx val="17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13-5102-4406-B707-F1D0B3A6090F}"/>
              </c:ext>
            </c:extLst>
          </c:dPt>
          <c:dPt>
            <c:idx val="18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15-5102-4406-B707-F1D0B3A6090F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7-5102-4406-B707-F1D0B3A6090F}"/>
              </c:ext>
            </c:extLst>
          </c:dPt>
          <c:cat>
            <c:multiLvlStrRef>
              <c:f>MZd!$K$5:$L$26</c:f>
              <c:multiLvlStrCache>
                <c:ptCount val="22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  <c:pt idx="6">
                    <c:v>A</c:v>
                  </c:pt>
                  <c:pt idx="7">
                    <c:v>A</c:v>
                  </c:pt>
                  <c:pt idx="8">
                    <c:v>A</c:v>
                  </c:pt>
                  <c:pt idx="9">
                    <c:v>A</c:v>
                  </c:pt>
                  <c:pt idx="10">
                    <c:v>B</c:v>
                  </c:pt>
                  <c:pt idx="11">
                    <c:v>B</c:v>
                  </c:pt>
                  <c:pt idx="12">
                    <c:v>B</c:v>
                  </c:pt>
                  <c:pt idx="13">
                    <c:v>B</c:v>
                  </c:pt>
                  <c:pt idx="14">
                    <c:v>C</c:v>
                  </c:pt>
                  <c:pt idx="15">
                    <c:v>C</c:v>
                  </c:pt>
                  <c:pt idx="16">
                    <c:v>C</c:v>
                  </c:pt>
                  <c:pt idx="17">
                    <c:v>C</c:v>
                  </c:pt>
                  <c:pt idx="18">
                    <c:v>C</c:v>
                  </c:pt>
                  <c:pt idx="19">
                    <c:v>C</c:v>
                  </c:pt>
                  <c:pt idx="20">
                    <c:v>D</c:v>
                  </c:pt>
                  <c:pt idx="21">
                    <c:v>D</c:v>
                  </c:pt>
                </c:lvl>
                <c:lvl>
                  <c:pt idx="0">
                    <c:v>Všeobecná fakultní nemocnice v Praze</c:v>
                  </c:pt>
                  <c:pt idx="1">
                    <c:v>Institut klinické a experimentální medicíny</c:v>
                  </c:pt>
                  <c:pt idx="2">
                    <c:v>Fakultní nemocnice v Motole</c:v>
                  </c:pt>
                  <c:pt idx="3">
                    <c:v>Fakultní nemocnice u sv. Anny v Brně</c:v>
                  </c:pt>
                  <c:pt idx="4">
                    <c:v>Ústav hematologie a krevní transfúze</c:v>
                  </c:pt>
                  <c:pt idx="5">
                    <c:v>Masarykův onkologický ústav</c:v>
                  </c:pt>
                  <c:pt idx="6">
                    <c:v>Národní ústav duševního zdraví</c:v>
                  </c:pt>
                  <c:pt idx="7">
                    <c:v>Endokrinologický ústav</c:v>
                  </c:pt>
                  <c:pt idx="8">
                    <c:v>Nemocnice Na Homolce</c:v>
                  </c:pt>
                  <c:pt idx="9">
                    <c:v>Revmatologický ústav</c:v>
                  </c:pt>
                  <c:pt idx="10">
                    <c:v>Fakultní nemocnice Hradec Králové</c:v>
                  </c:pt>
                  <c:pt idx="11">
                    <c:v>Fakultní nemocnice Brno</c:v>
                  </c:pt>
                  <c:pt idx="12">
                    <c:v>Státní zdravotní ústav se sídlem v Praze</c:v>
                  </c:pt>
                  <c:pt idx="13">
                    <c:v>Centrum kardiovaskulární a transplantační chirurgie</c:v>
                  </c:pt>
                  <c:pt idx="14">
                    <c:v>Fakultní nemocnice Ostrava</c:v>
                  </c:pt>
                  <c:pt idx="15">
                    <c:v>Fakultní nemocnice Plzeň</c:v>
                  </c:pt>
                  <c:pt idx="16">
                    <c:v>Fakultní nemocnice Olomouc</c:v>
                  </c:pt>
                  <c:pt idx="17">
                    <c:v>Fakultní nemocnice Královské Vinohrady</c:v>
                  </c:pt>
                  <c:pt idx="18">
                    <c:v>Thomayerova nemocnice</c:v>
                  </c:pt>
                  <c:pt idx="19">
                    <c:v>Ústav pro péči o dítě a matku</c:v>
                  </c:pt>
                  <c:pt idx="20">
                    <c:v>Nemocnice Na Bulovce</c:v>
                  </c:pt>
                  <c:pt idx="21">
                    <c:v>Zdravotní ústav se sídlem v Ostravě</c:v>
                  </c:pt>
                </c:lvl>
              </c:multiLvlStrCache>
            </c:multiLvlStrRef>
          </c:cat>
          <c:val>
            <c:numRef>
              <c:f>MZd!$N$5:$N$26</c:f>
              <c:numCache>
                <c:formatCode>0%</c:formatCode>
                <c:ptCount val="22"/>
                <c:pt idx="0">
                  <c:v>0.96840420645624647</c:v>
                </c:pt>
                <c:pt idx="1">
                  <c:v>0.9306606989642241</c:v>
                </c:pt>
                <c:pt idx="2">
                  <c:v>1.0497387865270147</c:v>
                </c:pt>
                <c:pt idx="3">
                  <c:v>1.0875617397610291</c:v>
                </c:pt>
                <c:pt idx="4">
                  <c:v>1.1720074495683361</c:v>
                </c:pt>
                <c:pt idx="5">
                  <c:v>1.6078339684828509</c:v>
                </c:pt>
                <c:pt idx="6">
                  <c:v>2.6512988783047731</c:v>
                </c:pt>
                <c:pt idx="7">
                  <c:v>0.99323911858171199</c:v>
                </c:pt>
                <c:pt idx="8">
                  <c:v>1.2662705700012966</c:v>
                </c:pt>
                <c:pt idx="9">
                  <c:v>1.5964606849052996</c:v>
                </c:pt>
                <c:pt idx="10">
                  <c:v>0.85661899825073295</c:v>
                </c:pt>
                <c:pt idx="11">
                  <c:v>1.1904693898334788</c:v>
                </c:pt>
                <c:pt idx="12">
                  <c:v>0.77608679165319028</c:v>
                </c:pt>
                <c:pt idx="14">
                  <c:v>0.98790855588911064</c:v>
                </c:pt>
                <c:pt idx="15">
                  <c:v>1.0018745363236889</c:v>
                </c:pt>
                <c:pt idx="16">
                  <c:v>0.97527240859752162</c:v>
                </c:pt>
                <c:pt idx="17">
                  <c:v>1.1675328051089546</c:v>
                </c:pt>
                <c:pt idx="18">
                  <c:v>1.1974791070406412</c:v>
                </c:pt>
                <c:pt idx="20">
                  <c:v>0.83767232169565409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102-4406-B707-F1D0B3A60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842944"/>
        <c:axId val="149853312"/>
      </c:barChart>
      <c:lineChart>
        <c:grouping val="standard"/>
        <c:varyColors val="0"/>
        <c:ser>
          <c:idx val="1"/>
          <c:order val="1"/>
          <c:tx>
            <c:strRef>
              <c:f>MZd!$M$4</c:f>
              <c:strCache>
                <c:ptCount val="1"/>
                <c:pt idx="0">
                  <c:v>absolutní nárůst 2018-21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tx1"/>
              </a:solidFill>
            </c:spPr>
          </c:marker>
          <c:val>
            <c:numRef>
              <c:f>MZd!$M$5:$M$26</c:f>
              <c:numCache>
                <c:formatCode>#,##0</c:formatCode>
                <c:ptCount val="22"/>
                <c:pt idx="0">
                  <c:v>-3026.7379999999976</c:v>
                </c:pt>
                <c:pt idx="1">
                  <c:v>-5729.7629999999917</c:v>
                </c:pt>
                <c:pt idx="2">
                  <c:v>3608.1610000000073</c:v>
                </c:pt>
                <c:pt idx="3">
                  <c:v>3091.051999999996</c:v>
                </c:pt>
                <c:pt idx="4">
                  <c:v>4853.4309999999969</c:v>
                </c:pt>
                <c:pt idx="5">
                  <c:v>12393.065999999999</c:v>
                </c:pt>
                <c:pt idx="6">
                  <c:v>33196.887000000002</c:v>
                </c:pt>
                <c:pt idx="7">
                  <c:v>-122.75799999999799</c:v>
                </c:pt>
                <c:pt idx="8">
                  <c:v>4312.1719999999987</c:v>
                </c:pt>
                <c:pt idx="9">
                  <c:v>9353.1000000000022</c:v>
                </c:pt>
                <c:pt idx="10">
                  <c:v>-8049.0940000000046</c:v>
                </c:pt>
                <c:pt idx="11">
                  <c:v>8042.1699999999983</c:v>
                </c:pt>
                <c:pt idx="12">
                  <c:v>-6023.0190000000002</c:v>
                </c:pt>
                <c:pt idx="13">
                  <c:v>0</c:v>
                </c:pt>
                <c:pt idx="14">
                  <c:v>-295.23799999999756</c:v>
                </c:pt>
                <c:pt idx="15">
                  <c:v>39.417000000001281</c:v>
                </c:pt>
                <c:pt idx="16">
                  <c:v>-402.08300000000054</c:v>
                </c:pt>
                <c:pt idx="17">
                  <c:v>2539.4120000000003</c:v>
                </c:pt>
                <c:pt idx="18">
                  <c:v>2587.4700000000012</c:v>
                </c:pt>
                <c:pt idx="19">
                  <c:v>0</c:v>
                </c:pt>
                <c:pt idx="20">
                  <c:v>-1139.5889999999999</c:v>
                </c:pt>
                <c:pt idx="2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5102-4406-B707-F1D0B3A60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861120"/>
        <c:axId val="149855232"/>
      </c:lineChart>
      <c:catAx>
        <c:axId val="1498429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9853312"/>
        <c:crossesAt val="1"/>
        <c:auto val="1"/>
        <c:lblAlgn val="ctr"/>
        <c:lblOffset val="100"/>
        <c:noMultiLvlLbl val="0"/>
      </c:catAx>
      <c:valAx>
        <c:axId val="149853312"/>
        <c:scaling>
          <c:orientation val="minMax"/>
          <c:max val="2.7"/>
          <c:min val="0.7000000000000000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procenta fixace</a:t>
                </a:r>
              </a:p>
              <a:p>
                <a:pPr>
                  <a:defRPr/>
                </a:pPr>
                <a:endParaRPr lang="cs-CZ"/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149842944"/>
        <c:crosses val="autoZero"/>
        <c:crossBetween val="between"/>
      </c:valAx>
      <c:valAx>
        <c:axId val="149855232"/>
        <c:scaling>
          <c:orientation val="minMax"/>
          <c:max val="35000"/>
          <c:min val="-9000"/>
        </c:scaling>
        <c:delete val="0"/>
        <c:axPos val="r"/>
        <c:numFmt formatCode="#,##0" sourceLinked="1"/>
        <c:majorTickMark val="out"/>
        <c:minorTickMark val="none"/>
        <c:tickLblPos val="nextTo"/>
        <c:crossAx val="149861120"/>
        <c:crosses val="max"/>
        <c:crossBetween val="between"/>
      </c:valAx>
      <c:catAx>
        <c:axId val="149861120"/>
        <c:scaling>
          <c:orientation val="minMax"/>
        </c:scaling>
        <c:delete val="1"/>
        <c:axPos val="b"/>
        <c:majorTickMark val="out"/>
        <c:minorTickMark val="none"/>
        <c:tickLblPos val="nextTo"/>
        <c:crossAx val="149855232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MO!$M$4</c:f>
              <c:strCache>
                <c:ptCount val="1"/>
                <c:pt idx="0">
                  <c:v>procenta fixace </c:v>
                </c:pt>
              </c:strCache>
            </c:strRef>
          </c:tx>
          <c:invertIfNegative val="0"/>
          <c:dPt>
            <c:idx val="3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9609-47FE-967F-607D3D651201}"/>
              </c:ext>
            </c:extLst>
          </c:dPt>
          <c:dPt>
            <c:idx val="5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3-9609-47FE-967F-607D3D651201}"/>
              </c:ext>
            </c:extLst>
          </c:dPt>
          <c:cat>
            <c:multiLvlStrRef>
              <c:f>MO!$K$5:$L$10</c:f>
              <c:multiLvlStrCache>
                <c:ptCount val="6"/>
                <c:lvl>
                  <c:pt idx="0">
                    <c:v>B</c:v>
                  </c:pt>
                  <c:pt idx="1">
                    <c:v>B</c:v>
                  </c:pt>
                  <c:pt idx="2">
                    <c:v>B</c:v>
                  </c:pt>
                  <c:pt idx="3">
                    <c:v>C</c:v>
                  </c:pt>
                  <c:pt idx="4">
                    <c:v>C</c:v>
                  </c:pt>
                  <c:pt idx="5">
                    <c:v>C</c:v>
                  </c:pt>
                </c:lvl>
                <c:lvl>
                  <c:pt idx="0">
                    <c:v>Ministerstvo obrany / Univerzita obrany</c:v>
                  </c:pt>
                  <c:pt idx="1">
                    <c:v>Ústřední vojenská nemocnice - Vojenská fakultní nemocnice Praha</c:v>
                  </c:pt>
                  <c:pt idx="2">
                    <c:v>Ministerstvo obrany / Vojenský zdravotní ústav Praha</c:v>
                  </c:pt>
                  <c:pt idx="3">
                    <c:v>CASRI - vědecké a servisní pracoviště tělesné výchovy</c:v>
                  </c:pt>
                  <c:pt idx="4">
                    <c:v>Vojenský výzkumný ústav, s.p.</c:v>
                  </c:pt>
                  <c:pt idx="5">
                    <c:v>Ministerstvo obrany / Vojenský veterinární ústav Hlučín</c:v>
                  </c:pt>
                </c:lvl>
              </c:multiLvlStrCache>
            </c:multiLvlStrRef>
          </c:cat>
          <c:val>
            <c:numRef>
              <c:f>MO!$M$5:$M$10</c:f>
              <c:numCache>
                <c:formatCode>0%</c:formatCode>
                <c:ptCount val="6"/>
                <c:pt idx="0">
                  <c:v>1.0803449219819325</c:v>
                </c:pt>
                <c:pt idx="1">
                  <c:v>1.25</c:v>
                </c:pt>
                <c:pt idx="2">
                  <c:v>2.774</c:v>
                </c:pt>
                <c:pt idx="3">
                  <c:v>1.1200000000000001</c:v>
                </c:pt>
                <c:pt idx="4">
                  <c:v>1</c:v>
                </c:pt>
                <c:pt idx="5">
                  <c:v>1.27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09-47FE-967F-607D3D651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436416"/>
        <c:axId val="143470976"/>
      </c:barChart>
      <c:lineChart>
        <c:grouping val="standard"/>
        <c:varyColors val="0"/>
        <c:ser>
          <c:idx val="1"/>
          <c:order val="1"/>
          <c:tx>
            <c:strRef>
              <c:f>MO!$N$4</c:f>
              <c:strCache>
                <c:ptCount val="1"/>
                <c:pt idx="0">
                  <c:v>absolutní nárůst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chemeClr val="tx1"/>
              </a:solidFill>
            </c:spPr>
          </c:marker>
          <c:cat>
            <c:multiLvlStrRef>
              <c:f>MO!$K$5:$L$10</c:f>
              <c:multiLvlStrCache>
                <c:ptCount val="6"/>
                <c:lvl>
                  <c:pt idx="0">
                    <c:v>B</c:v>
                  </c:pt>
                  <c:pt idx="1">
                    <c:v>B</c:v>
                  </c:pt>
                  <c:pt idx="2">
                    <c:v>B</c:v>
                  </c:pt>
                  <c:pt idx="3">
                    <c:v>C</c:v>
                  </c:pt>
                  <c:pt idx="4">
                    <c:v>C</c:v>
                  </c:pt>
                  <c:pt idx="5">
                    <c:v>C</c:v>
                  </c:pt>
                </c:lvl>
                <c:lvl>
                  <c:pt idx="0">
                    <c:v>Ministerstvo obrany / Univerzita obrany</c:v>
                  </c:pt>
                  <c:pt idx="1">
                    <c:v>Ústřední vojenská nemocnice - Vojenská fakultní nemocnice Praha</c:v>
                  </c:pt>
                  <c:pt idx="2">
                    <c:v>Ministerstvo obrany / Vojenský zdravotní ústav Praha</c:v>
                  </c:pt>
                  <c:pt idx="3">
                    <c:v>CASRI - vědecké a servisní pracoviště tělesné výchovy</c:v>
                  </c:pt>
                  <c:pt idx="4">
                    <c:v>Vojenský výzkumný ústav, s.p.</c:v>
                  </c:pt>
                  <c:pt idx="5">
                    <c:v>Ministerstvo obrany / Vojenský veterinární ústav Hlučín</c:v>
                  </c:pt>
                </c:lvl>
              </c:multiLvlStrCache>
            </c:multiLvlStrRef>
          </c:cat>
          <c:val>
            <c:numRef>
              <c:f>MO!$N$5:$N$10</c:f>
              <c:numCache>
                <c:formatCode>#,##0</c:formatCode>
                <c:ptCount val="6"/>
                <c:pt idx="0">
                  <c:v>6457</c:v>
                </c:pt>
                <c:pt idx="1">
                  <c:v>1500</c:v>
                </c:pt>
                <c:pt idx="2">
                  <c:v>887</c:v>
                </c:pt>
                <c:pt idx="3">
                  <c:v>300</c:v>
                </c:pt>
                <c:pt idx="4">
                  <c:v>0</c:v>
                </c:pt>
                <c:pt idx="5">
                  <c:v>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609-47FE-967F-607D3D651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976512"/>
        <c:axId val="144974208"/>
      </c:lineChart>
      <c:catAx>
        <c:axId val="1434364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3470976"/>
        <c:crosses val="autoZero"/>
        <c:auto val="1"/>
        <c:lblAlgn val="ctr"/>
        <c:lblOffset val="100"/>
        <c:noMultiLvlLbl val="0"/>
      </c:catAx>
      <c:valAx>
        <c:axId val="143470976"/>
        <c:scaling>
          <c:orientation val="minMax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procenta fixace</a:t>
                </a:r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143436416"/>
        <c:crosses val="autoZero"/>
        <c:crossBetween val="between"/>
      </c:valAx>
      <c:valAx>
        <c:axId val="144974208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144976512"/>
        <c:crosses val="max"/>
        <c:crossBetween val="between"/>
      </c:valAx>
      <c:catAx>
        <c:axId val="144976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974208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MPSV!$M$4</c:f>
              <c:strCache>
                <c:ptCount val="1"/>
                <c:pt idx="0">
                  <c:v>procenta fixace   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multiLvlStrRef>
              <c:f>MPSV!$K$5:$L$6</c:f>
              <c:multiLvlStrCache>
                <c:ptCount val="2"/>
                <c:lvl>
                  <c:pt idx="0">
                    <c:v>D</c:v>
                  </c:pt>
                  <c:pt idx="1">
                    <c:v>D</c:v>
                  </c:pt>
                </c:lvl>
                <c:lvl>
                  <c:pt idx="0">
                    <c:v>Výzkumný ústav bezpečnosti práce, v.v.i.</c:v>
                  </c:pt>
                  <c:pt idx="1">
                    <c:v>Výzkumný ústav práce a sociálních věcí, v.v.i.</c:v>
                  </c:pt>
                </c:lvl>
              </c:multiLvlStrCache>
            </c:multiLvlStrRef>
          </c:cat>
          <c:val>
            <c:numRef>
              <c:f>MPSV!$M$5:$M$6</c:f>
              <c:numCache>
                <c:formatCode>0%</c:formatCode>
                <c:ptCount val="2"/>
                <c:pt idx="0">
                  <c:v>2.2387166287561353</c:v>
                </c:pt>
                <c:pt idx="1">
                  <c:v>0.82787665503216312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F9-475F-B944-3B201D4FE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477696"/>
        <c:axId val="70479232"/>
      </c:barChart>
      <c:lineChart>
        <c:grouping val="standard"/>
        <c:varyColors val="0"/>
        <c:ser>
          <c:idx val="1"/>
          <c:order val="1"/>
          <c:tx>
            <c:strRef>
              <c:f>MPSV!$N$4</c:f>
              <c:strCache>
                <c:ptCount val="1"/>
                <c:pt idx="0">
                  <c:v>absolutní nárůst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chemeClr val="tx1"/>
              </a:solidFill>
            </c:spPr>
          </c:marker>
          <c:cat>
            <c:multiLvlStrRef>
              <c:f>MPSV!$K$5:$L$6</c:f>
              <c:multiLvlStrCache>
                <c:ptCount val="2"/>
                <c:lvl>
                  <c:pt idx="0">
                    <c:v>D</c:v>
                  </c:pt>
                  <c:pt idx="1">
                    <c:v>D</c:v>
                  </c:pt>
                </c:lvl>
                <c:lvl>
                  <c:pt idx="0">
                    <c:v>Výzkumný ústav bezpečnosti práce, v.v.i.</c:v>
                  </c:pt>
                  <c:pt idx="1">
                    <c:v>Výzkumný ústav práce a sociálních věcí, v.v.i.</c:v>
                  </c:pt>
                </c:lvl>
              </c:multiLvlStrCache>
            </c:multiLvlStrRef>
          </c:cat>
          <c:val>
            <c:numRef>
              <c:f>MPSV!$N$5:$N$6</c:f>
              <c:numCache>
                <c:formatCode>#,##0</c:formatCode>
                <c:ptCount val="2"/>
                <c:pt idx="0">
                  <c:v>31041</c:v>
                </c:pt>
                <c:pt idx="1">
                  <c:v>-5967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F9-475F-B944-3B201D4FE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168768"/>
        <c:axId val="129524864"/>
      </c:lineChart>
      <c:catAx>
        <c:axId val="704776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0479232"/>
        <c:crossesAt val="1"/>
        <c:auto val="1"/>
        <c:lblAlgn val="ctr"/>
        <c:lblOffset val="100"/>
        <c:noMultiLvlLbl val="0"/>
      </c:catAx>
      <c:valAx>
        <c:axId val="70479232"/>
        <c:scaling>
          <c:orientation val="minMax"/>
          <c:max val="2.5"/>
          <c:min val="0.70000000000000007"/>
        </c:scaling>
        <c:delete val="0"/>
        <c:axPos val="l"/>
        <c:majorGridlines/>
        <c:title>
          <c:layout/>
          <c:overlay val="0"/>
        </c:title>
        <c:numFmt formatCode="0%" sourceLinked="1"/>
        <c:majorTickMark val="none"/>
        <c:minorTickMark val="none"/>
        <c:tickLblPos val="nextTo"/>
        <c:crossAx val="70477696"/>
        <c:crosses val="autoZero"/>
        <c:crossBetween val="between"/>
      </c:valAx>
      <c:valAx>
        <c:axId val="129524864"/>
        <c:scaling>
          <c:orientation val="minMax"/>
          <c:max val="35000"/>
          <c:min val="-7000"/>
        </c:scaling>
        <c:delete val="0"/>
        <c:axPos val="r"/>
        <c:numFmt formatCode="#,##0" sourceLinked="1"/>
        <c:majorTickMark val="out"/>
        <c:minorTickMark val="none"/>
        <c:tickLblPos val="nextTo"/>
        <c:crossAx val="135168768"/>
        <c:crosses val="max"/>
        <c:crossBetween val="between"/>
      </c:valAx>
      <c:catAx>
        <c:axId val="135168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9524864"/>
        <c:crossesAt val="0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MV!$M$4</c:f>
              <c:strCache>
                <c:ptCount val="1"/>
                <c:pt idx="0">
                  <c:v>procenta fixace 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1115-4385-8AD8-0A5EBC96088B}"/>
              </c:ext>
            </c:extLst>
          </c:dPt>
          <c:dPt>
            <c:idx val="6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3-1115-4385-8AD8-0A5EBC96088B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5-1115-4385-8AD8-0A5EBC96088B}"/>
              </c:ext>
            </c:extLst>
          </c:dPt>
          <c:cat>
            <c:multiLvlStrRef>
              <c:f>MV!$K$5:$L$13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B</c:v>
                  </c:pt>
                  <c:pt idx="3">
                    <c:v>B</c:v>
                  </c:pt>
                  <c:pt idx="4">
                    <c:v>B</c:v>
                  </c:pt>
                  <c:pt idx="5">
                    <c:v>B</c:v>
                  </c:pt>
                  <c:pt idx="6">
                    <c:v>C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Státní ústav radiační ochrany, v.v.i.</c:v>
                  </c:pt>
                  <c:pt idx="1">
                    <c:v>Státní ústav jaderné, chemické a biologické ochrany, v.v.i.</c:v>
                  </c:pt>
                  <c:pt idx="2">
                    <c:v>Policie ČR - Kriminalistický ústav Praha</c:v>
                  </c:pt>
                  <c:pt idx="3">
                    <c:v>GŘ HZS - Institut ochrany obyvatelstva</c:v>
                  </c:pt>
                  <c:pt idx="4">
                    <c:v>Národní archiv</c:v>
                  </c:pt>
                  <c:pt idx="5">
                    <c:v>Institut pro kriminologii a sociální prevenci (MS)</c:v>
                  </c:pt>
                  <c:pt idx="6">
                    <c:v>Policejní akademie České republiky v Praze</c:v>
                  </c:pt>
                  <c:pt idx="7">
                    <c:v>GŘ HZS - Technický ústav požární ochrany</c:v>
                  </c:pt>
                  <c:pt idx="8">
                    <c:v>Státní oblastní archiv v Praze*</c:v>
                  </c:pt>
                </c:lvl>
              </c:multiLvlStrCache>
            </c:multiLvlStrRef>
          </c:cat>
          <c:val>
            <c:numRef>
              <c:f>MV!$M$5:$M$13</c:f>
              <c:numCache>
                <c:formatCode>0%</c:formatCode>
                <c:ptCount val="9"/>
                <c:pt idx="0">
                  <c:v>1.0442384971627219</c:v>
                </c:pt>
                <c:pt idx="1">
                  <c:v>0.97763828897905147</c:v>
                </c:pt>
                <c:pt idx="2">
                  <c:v>1.1942874596499975</c:v>
                </c:pt>
                <c:pt idx="3">
                  <c:v>0.99957213640966358</c:v>
                </c:pt>
                <c:pt idx="4">
                  <c:v>1.0815091020405845</c:v>
                </c:pt>
                <c:pt idx="5">
                  <c:v>1.1131242493922064</c:v>
                </c:pt>
                <c:pt idx="6">
                  <c:v>0.95808735081184293</c:v>
                </c:pt>
                <c:pt idx="7">
                  <c:v>1.1791128095856853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115-4385-8AD8-0A5EBC960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828416"/>
        <c:axId val="84042496"/>
      </c:barChart>
      <c:lineChart>
        <c:grouping val="standard"/>
        <c:varyColors val="0"/>
        <c:ser>
          <c:idx val="1"/>
          <c:order val="1"/>
          <c:tx>
            <c:strRef>
              <c:f>MV!$N$4</c:f>
              <c:strCache>
                <c:ptCount val="1"/>
                <c:pt idx="0">
                  <c:v>absolutní nárůst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chemeClr val="tx1"/>
              </a:solidFill>
            </c:spPr>
          </c:marker>
          <c:cat>
            <c:multiLvlStrRef>
              <c:f>MV!$K$5:$L$13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B</c:v>
                  </c:pt>
                  <c:pt idx="3">
                    <c:v>B</c:v>
                  </c:pt>
                  <c:pt idx="4">
                    <c:v>B</c:v>
                  </c:pt>
                  <c:pt idx="5">
                    <c:v>B</c:v>
                  </c:pt>
                  <c:pt idx="6">
                    <c:v>C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Státní ústav radiační ochrany, v.v.i.</c:v>
                  </c:pt>
                  <c:pt idx="1">
                    <c:v>Státní ústav jaderné, chemické a biologické ochrany, v.v.i.</c:v>
                  </c:pt>
                  <c:pt idx="2">
                    <c:v>Policie ČR - Kriminalistický ústav Praha</c:v>
                  </c:pt>
                  <c:pt idx="3">
                    <c:v>GŘ HZS - Institut ochrany obyvatelstva</c:v>
                  </c:pt>
                  <c:pt idx="4">
                    <c:v>Národní archiv</c:v>
                  </c:pt>
                  <c:pt idx="5">
                    <c:v>Institut pro kriminologii a sociální prevenci (MS)</c:v>
                  </c:pt>
                  <c:pt idx="6">
                    <c:v>Policejní akademie České republiky v Praze</c:v>
                  </c:pt>
                  <c:pt idx="7">
                    <c:v>GŘ HZS - Technický ústav požární ochrany</c:v>
                  </c:pt>
                  <c:pt idx="8">
                    <c:v>Státní oblastní archiv v Praze*</c:v>
                  </c:pt>
                </c:lvl>
              </c:multiLvlStrCache>
            </c:multiLvlStrRef>
          </c:cat>
          <c:val>
            <c:numRef>
              <c:f>MV!$N$5:$N$13</c:f>
              <c:numCache>
                <c:formatCode>#,##0</c:formatCode>
                <c:ptCount val="9"/>
                <c:pt idx="0">
                  <c:v>1812.7819999999992</c:v>
                </c:pt>
                <c:pt idx="1">
                  <c:v>-674.51399999999921</c:v>
                </c:pt>
                <c:pt idx="2">
                  <c:v>4417.0300000000025</c:v>
                </c:pt>
                <c:pt idx="3">
                  <c:v>-7.2250000000021828</c:v>
                </c:pt>
                <c:pt idx="4">
                  <c:v>674.05900000000111</c:v>
                </c:pt>
                <c:pt idx="5">
                  <c:v>793.39500000000044</c:v>
                </c:pt>
                <c:pt idx="6">
                  <c:v>-281.1840000000002</c:v>
                </c:pt>
                <c:pt idx="7">
                  <c:v>1127.1510000000007</c:v>
                </c:pt>
                <c:pt idx="8">
                  <c:v>592.62599999999998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115-4385-8AD8-0A5EBC960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983616"/>
        <c:axId val="155916928"/>
      </c:lineChart>
      <c:catAx>
        <c:axId val="968284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4042496"/>
        <c:crossesAt val="1"/>
        <c:auto val="1"/>
        <c:lblAlgn val="ctr"/>
        <c:lblOffset val="100"/>
        <c:noMultiLvlLbl val="0"/>
      </c:catAx>
      <c:valAx>
        <c:axId val="84042496"/>
        <c:scaling>
          <c:orientation val="minMax"/>
          <c:max val="1.2"/>
          <c:min val="0.9"/>
        </c:scaling>
        <c:delete val="0"/>
        <c:axPos val="l"/>
        <c:majorGridlines/>
        <c:title>
          <c:layout/>
          <c:overlay val="0"/>
        </c:title>
        <c:numFmt formatCode="0%" sourceLinked="1"/>
        <c:majorTickMark val="none"/>
        <c:minorTickMark val="none"/>
        <c:tickLblPos val="nextTo"/>
        <c:crossAx val="96828416"/>
        <c:crosses val="autoZero"/>
        <c:crossBetween val="between"/>
      </c:valAx>
      <c:valAx>
        <c:axId val="155916928"/>
        <c:scaling>
          <c:orientation val="minMax"/>
          <c:max val="5000"/>
          <c:min val="-800"/>
        </c:scaling>
        <c:delete val="0"/>
        <c:axPos val="r"/>
        <c:numFmt formatCode="#,##0" sourceLinked="1"/>
        <c:majorTickMark val="out"/>
        <c:minorTickMark val="none"/>
        <c:tickLblPos val="nextTo"/>
        <c:crossAx val="69983616"/>
        <c:crosses val="max"/>
        <c:crossBetween val="between"/>
      </c:valAx>
      <c:catAx>
        <c:axId val="69983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5916928"/>
        <c:crossesAt val="0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MŽP!$M$4</c:f>
              <c:strCache>
                <c:ptCount val="1"/>
                <c:pt idx="0">
                  <c:v>procenta fixace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1-01EF-49F3-B60A-A684BF9E8D3F}"/>
              </c:ext>
            </c:extLst>
          </c:dPt>
          <c:dPt>
            <c:idx val="4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3-01EF-49F3-B60A-A684BF9E8D3F}"/>
              </c:ext>
            </c:extLst>
          </c:dPt>
          <c:cat>
            <c:multiLvlStrRef>
              <c:f>MŽP!$K$5:$L$9</c:f>
              <c:multiLvlStrCache>
                <c:ptCount val="5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B</c:v>
                  </c:pt>
                  <c:pt idx="4">
                    <c:v>C</c:v>
                  </c:pt>
                </c:lvl>
                <c:lvl>
                  <c:pt idx="0">
                    <c:v>Česká geologická služba</c:v>
                  </c:pt>
                  <c:pt idx="1">
                    <c:v>Výzkumný ústav Silva Taroucy pro krajinu a okrasné zahradnictví, v.v.i.</c:v>
                  </c:pt>
                  <c:pt idx="2">
                    <c:v>Český hydrometeorologický ústav</c:v>
                  </c:pt>
                  <c:pt idx="3">
                    <c:v>Výzkumný ústav vodohospodářský T. G. Masaryka v.v.i.</c:v>
                  </c:pt>
                  <c:pt idx="4">
                    <c:v>CENIA, česká informační agentura životního prostředí</c:v>
                  </c:pt>
                </c:lvl>
              </c:multiLvlStrCache>
            </c:multiLvlStrRef>
          </c:cat>
          <c:val>
            <c:numRef>
              <c:f>MŽP!$M$5:$M$9</c:f>
              <c:numCache>
                <c:formatCode>0%</c:formatCode>
                <c:ptCount val="5"/>
                <c:pt idx="0">
                  <c:v>1.123970894400047</c:v>
                </c:pt>
                <c:pt idx="1">
                  <c:v>1.1526991505385762</c:v>
                </c:pt>
                <c:pt idx="2">
                  <c:v>1.3213189904309295</c:v>
                </c:pt>
                <c:pt idx="3">
                  <c:v>1.1335210668672346</c:v>
                </c:pt>
                <c:pt idx="4">
                  <c:v>1.0873223208754903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EF-49F3-B60A-A684BF9E8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147776"/>
        <c:axId val="81228928"/>
      </c:barChart>
      <c:lineChart>
        <c:grouping val="standard"/>
        <c:varyColors val="0"/>
        <c:ser>
          <c:idx val="1"/>
          <c:order val="1"/>
          <c:tx>
            <c:strRef>
              <c:f>MŽP!$N$4</c:f>
              <c:strCache>
                <c:ptCount val="1"/>
                <c:pt idx="0">
                  <c:v>absolutní nárůst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tx1"/>
              </a:solidFill>
            </c:spPr>
          </c:marker>
          <c:cat>
            <c:multiLvlStrRef>
              <c:f>MŽP!$K$5:$L$9</c:f>
              <c:multiLvlStrCache>
                <c:ptCount val="5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B</c:v>
                  </c:pt>
                  <c:pt idx="4">
                    <c:v>C</c:v>
                  </c:pt>
                </c:lvl>
                <c:lvl>
                  <c:pt idx="0">
                    <c:v>Česká geologická služba</c:v>
                  </c:pt>
                  <c:pt idx="1">
                    <c:v>Výzkumný ústav Silva Taroucy pro krajinu a okrasné zahradnictví, v.v.i.</c:v>
                  </c:pt>
                  <c:pt idx="2">
                    <c:v>Český hydrometeorologický ústav</c:v>
                  </c:pt>
                  <c:pt idx="3">
                    <c:v>Výzkumný ústav vodohospodářský T. G. Masaryka v.v.i.</c:v>
                  </c:pt>
                  <c:pt idx="4">
                    <c:v>CENIA, česká informační agentura životního prostředí</c:v>
                  </c:pt>
                </c:lvl>
              </c:multiLvlStrCache>
            </c:multiLvlStrRef>
          </c:cat>
          <c:val>
            <c:numRef>
              <c:f>MŽP!$N$5:$N$9</c:f>
              <c:numCache>
                <c:formatCode>#,##0</c:formatCode>
                <c:ptCount val="5"/>
                <c:pt idx="0">
                  <c:v>12611.930999999997</c:v>
                </c:pt>
                <c:pt idx="1">
                  <c:v>8718.3580000000075</c:v>
                </c:pt>
                <c:pt idx="2">
                  <c:v>5003.2580000000016</c:v>
                </c:pt>
                <c:pt idx="3">
                  <c:v>9231.2459999999992</c:v>
                </c:pt>
                <c:pt idx="4">
                  <c:v>422.90200000000004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1EF-49F3-B60A-A684BF9E8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13856"/>
        <c:axId val="11911552"/>
      </c:lineChart>
      <c:catAx>
        <c:axId val="411477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1228928"/>
        <c:crosses val="autoZero"/>
        <c:auto val="1"/>
        <c:lblAlgn val="ctr"/>
        <c:lblOffset val="100"/>
        <c:noMultiLvlLbl val="0"/>
      </c:catAx>
      <c:valAx>
        <c:axId val="81228928"/>
        <c:scaling>
          <c:orientation val="minMax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procenta fixace</a:t>
                </a:r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41147776"/>
        <c:crosses val="autoZero"/>
        <c:crossBetween val="between"/>
      </c:valAx>
      <c:valAx>
        <c:axId val="11911552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11913856"/>
        <c:crosses val="max"/>
        <c:crossBetween val="between"/>
      </c:valAx>
      <c:catAx>
        <c:axId val="11913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911552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MPO!$M$4</c:f>
              <c:strCache>
                <c:ptCount val="1"/>
                <c:pt idx="0">
                  <c:v>procenta fixace</c:v>
                </c:pt>
              </c:strCache>
            </c:strRef>
          </c:tx>
          <c:spPr>
            <a:solidFill>
              <a:srgbClr val="CC99FF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4A0-42D2-B2FD-497B8347FD2D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4A0-42D2-B2FD-497B8347FD2D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5-C4A0-42D2-B2FD-497B8347FD2D}"/>
              </c:ext>
            </c:extLst>
          </c:dPt>
          <c:dPt>
            <c:idx val="4"/>
            <c:invertIfNegative val="0"/>
            <c:bubble3D val="0"/>
            <c:spPr>
              <a:solidFill>
                <a:srgbClr val="0070C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4A0-42D2-B2FD-497B8347FD2D}"/>
              </c:ext>
            </c:extLst>
          </c:dPt>
          <c:dPt>
            <c:idx val="6"/>
            <c:invertIfNegative val="0"/>
            <c:bubble3D val="0"/>
            <c:spPr>
              <a:solidFill>
                <a:srgbClr val="0070C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4A0-42D2-B2FD-497B8347FD2D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4A0-42D2-B2FD-497B8347FD2D}"/>
              </c:ext>
            </c:extLst>
          </c:dPt>
          <c:cat>
            <c:multiLvlStrRef>
              <c:f>MPO!$K$5:$L$18</c:f>
              <c:multiLvlStrCache>
                <c:ptCount val="14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B</c:v>
                  </c:pt>
                  <c:pt idx="5">
                    <c:v>B</c:v>
                  </c:pt>
                  <c:pt idx="6">
                    <c:v>B</c:v>
                  </c:pt>
                  <c:pt idx="7">
                    <c:v>C</c:v>
                  </c:pt>
                  <c:pt idx="8">
                    <c:v>C</c:v>
                  </c:pt>
                  <c:pt idx="9">
                    <c:v>C</c:v>
                  </c:pt>
                  <c:pt idx="10">
                    <c:v>C</c:v>
                  </c:pt>
                  <c:pt idx="11">
                    <c:v>C</c:v>
                  </c:pt>
                  <c:pt idx="12">
                    <c:v>C</c:v>
                  </c:pt>
                  <c:pt idx="13">
                    <c:v>D</c:v>
                  </c:pt>
                </c:lvl>
                <c:lvl>
                  <c:pt idx="0">
                    <c:v>Výzkumný a zkušební letecký ústav, a.s.</c:v>
                  </c:pt>
                  <c:pt idx="1">
                    <c:v>Unipetrol výzkumně vzdělávací centrum, a.s.</c:v>
                  </c:pt>
                  <c:pt idx="2">
                    <c:v>MemBrain s.r.o.</c:v>
                  </c:pt>
                  <c:pt idx="3">
                    <c:v>Centrum organické chemie s.r.o.</c:v>
                  </c:pt>
                  <c:pt idx="4">
                    <c:v>VÚTS, a.s.</c:v>
                  </c:pt>
                  <c:pt idx="5">
                    <c:v>Český metrologický institut</c:v>
                  </c:pt>
                  <c:pt idx="6">
                    <c:v>COMTES FHT a.s.</c:v>
                  </c:pt>
                  <c:pt idx="7">
                    <c:v>Centrum výzkumu Řež s.r.o.</c:v>
                  </c:pt>
                  <c:pt idx="8">
                    <c:v>Výzkumný ústav stavebních hmot, a.s.</c:v>
                  </c:pt>
                  <c:pt idx="9">
                    <c:v>Výzkumný a zkušební ústav Plzeň s.r.o.</c:v>
                  </c:pt>
                  <c:pt idx="10">
                    <c:v>SVÚM a.s.</c:v>
                  </c:pt>
                  <c:pt idx="11">
                    <c:v>SVÚOM s.r.o.</c:v>
                  </c:pt>
                  <c:pt idx="12">
                    <c:v>Centrum hydraulického výzkumu spol. s r.o.</c:v>
                  </c:pt>
                  <c:pt idx="13">
                    <c:v>MATERIÁLOVÝ A METALURGICKÝ VÝZKUM s.r.o.</c:v>
                  </c:pt>
                </c:lvl>
              </c:multiLvlStrCache>
            </c:multiLvlStrRef>
          </c:cat>
          <c:val>
            <c:numRef>
              <c:f>MPO!$M$5:$M$18</c:f>
              <c:numCache>
                <c:formatCode>0%</c:formatCode>
                <c:ptCount val="14"/>
                <c:pt idx="0">
                  <c:v>1</c:v>
                </c:pt>
                <c:pt idx="1">
                  <c:v>1.9947539607596265</c:v>
                </c:pt>
                <c:pt idx="2">
                  <c:v>4.1873373807458805</c:v>
                </c:pt>
                <c:pt idx="3">
                  <c:v>1.30016509079994</c:v>
                </c:pt>
                <c:pt idx="4">
                  <c:v>1.8148503524375392</c:v>
                </c:pt>
                <c:pt idx="5">
                  <c:v>1</c:v>
                </c:pt>
                <c:pt idx="6">
                  <c:v>1.7336008581985776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3">
                  <c:v>1.5317633653024405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4A0-42D2-B2FD-497B8347F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579328"/>
        <c:axId val="134581248"/>
      </c:barChart>
      <c:lineChart>
        <c:grouping val="standard"/>
        <c:varyColors val="0"/>
        <c:ser>
          <c:idx val="1"/>
          <c:order val="1"/>
          <c:tx>
            <c:strRef>
              <c:f>MPO!$N$4</c:f>
              <c:strCache>
                <c:ptCount val="1"/>
                <c:pt idx="0">
                  <c:v>absolutní nárůst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tx1"/>
              </a:solidFill>
            </c:spPr>
          </c:marker>
          <c:cat>
            <c:multiLvlStrRef>
              <c:f>MPO!$K$5:$L$18</c:f>
              <c:multiLvlStrCache>
                <c:ptCount val="14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B</c:v>
                  </c:pt>
                  <c:pt idx="5">
                    <c:v>B</c:v>
                  </c:pt>
                  <c:pt idx="6">
                    <c:v>B</c:v>
                  </c:pt>
                  <c:pt idx="7">
                    <c:v>C</c:v>
                  </c:pt>
                  <c:pt idx="8">
                    <c:v>C</c:v>
                  </c:pt>
                  <c:pt idx="9">
                    <c:v>C</c:v>
                  </c:pt>
                  <c:pt idx="10">
                    <c:v>C</c:v>
                  </c:pt>
                  <c:pt idx="11">
                    <c:v>C</c:v>
                  </c:pt>
                  <c:pt idx="12">
                    <c:v>C</c:v>
                  </c:pt>
                  <c:pt idx="13">
                    <c:v>D</c:v>
                  </c:pt>
                </c:lvl>
                <c:lvl>
                  <c:pt idx="0">
                    <c:v>Výzkumný a zkušební letecký ústav, a.s.</c:v>
                  </c:pt>
                  <c:pt idx="1">
                    <c:v>Unipetrol výzkumně vzdělávací centrum, a.s.</c:v>
                  </c:pt>
                  <c:pt idx="2">
                    <c:v>MemBrain s.r.o.</c:v>
                  </c:pt>
                  <c:pt idx="3">
                    <c:v>Centrum organické chemie s.r.o.</c:v>
                  </c:pt>
                  <c:pt idx="4">
                    <c:v>VÚTS, a.s.</c:v>
                  </c:pt>
                  <c:pt idx="5">
                    <c:v>Český metrologický institut</c:v>
                  </c:pt>
                  <c:pt idx="6">
                    <c:v>COMTES FHT a.s.</c:v>
                  </c:pt>
                  <c:pt idx="7">
                    <c:v>Centrum výzkumu Řež s.r.o.</c:v>
                  </c:pt>
                  <c:pt idx="8">
                    <c:v>Výzkumný ústav stavebních hmot, a.s.</c:v>
                  </c:pt>
                  <c:pt idx="9">
                    <c:v>Výzkumný a zkušební ústav Plzeň s.r.o.</c:v>
                  </c:pt>
                  <c:pt idx="10">
                    <c:v>SVÚM a.s.</c:v>
                  </c:pt>
                  <c:pt idx="11">
                    <c:v>SVÚOM s.r.o.</c:v>
                  </c:pt>
                  <c:pt idx="12">
                    <c:v>Centrum hydraulického výzkumu spol. s r.o.</c:v>
                  </c:pt>
                  <c:pt idx="13">
                    <c:v>MATERIÁLOVÝ A METALURGICKÝ VÝZKUM s.r.o.</c:v>
                  </c:pt>
                </c:lvl>
              </c:multiLvlStrCache>
            </c:multiLvlStrRef>
          </c:cat>
          <c:val>
            <c:numRef>
              <c:f>MPO!$N$5:$N$18</c:f>
              <c:numCache>
                <c:formatCode>#,##0</c:formatCode>
                <c:ptCount val="14"/>
                <c:pt idx="0">
                  <c:v>0</c:v>
                </c:pt>
                <c:pt idx="1">
                  <c:v>28443</c:v>
                </c:pt>
                <c:pt idx="2">
                  <c:v>29400</c:v>
                </c:pt>
                <c:pt idx="3">
                  <c:v>2000</c:v>
                </c:pt>
                <c:pt idx="4">
                  <c:v>44160</c:v>
                </c:pt>
                <c:pt idx="5">
                  <c:v>0</c:v>
                </c:pt>
                <c:pt idx="6">
                  <c:v>18464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641</c:v>
                </c:pt>
                <c:pt idx="13">
                  <c:v>5600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C4A0-42D2-B2FD-497B8347F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21408"/>
        <c:axId val="133919872"/>
      </c:lineChart>
      <c:catAx>
        <c:axId val="1345793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34581248"/>
        <c:crosses val="autoZero"/>
        <c:auto val="1"/>
        <c:lblAlgn val="ctr"/>
        <c:lblOffset val="100"/>
        <c:noMultiLvlLbl val="0"/>
      </c:catAx>
      <c:valAx>
        <c:axId val="134581248"/>
        <c:scaling>
          <c:orientation val="minMax"/>
          <c:max val="4.5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procenta fixace</a:t>
                </a:r>
              </a:p>
            </c:rich>
          </c:tx>
          <c:layout/>
          <c:overlay val="0"/>
        </c:title>
        <c:numFmt formatCode="0%" sourceLinked="1"/>
        <c:majorTickMark val="none"/>
        <c:minorTickMark val="none"/>
        <c:tickLblPos val="nextTo"/>
        <c:crossAx val="134579328"/>
        <c:crosses val="autoZero"/>
        <c:crossBetween val="between"/>
      </c:valAx>
      <c:valAx>
        <c:axId val="133919872"/>
        <c:scaling>
          <c:orientation val="minMax"/>
          <c:max val="30000"/>
        </c:scaling>
        <c:delete val="0"/>
        <c:axPos val="r"/>
        <c:numFmt formatCode="#,##0" sourceLinked="1"/>
        <c:majorTickMark val="out"/>
        <c:minorTickMark val="none"/>
        <c:tickLblPos val="nextTo"/>
        <c:crossAx val="133921408"/>
        <c:crosses val="max"/>
        <c:crossBetween val="between"/>
      </c:valAx>
      <c:catAx>
        <c:axId val="133921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3919872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MD!$M$4</c:f>
              <c:strCache>
                <c:ptCount val="1"/>
                <c:pt idx="0">
                  <c:v>procenta fixace 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D5D-4EFD-9F5E-43D599CF9D29}"/>
              </c:ext>
            </c:extLst>
          </c:dPt>
          <c:cat>
            <c:strRef>
              <c:f>MD!$K$5:$L$5</c:f>
              <c:strCache>
                <c:ptCount val="2"/>
                <c:pt idx="0">
                  <c:v>Centrum dopravního výzkumu, v.v.i.</c:v>
                </c:pt>
                <c:pt idx="1">
                  <c:v>A</c:v>
                </c:pt>
              </c:strCache>
            </c:strRef>
          </c:cat>
          <c:val>
            <c:numRef>
              <c:f>MD!$M$5</c:f>
              <c:numCache>
                <c:formatCode>0%</c:formatCode>
                <c:ptCount val="1"/>
                <c:pt idx="0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5D-4EFD-9F5E-43D599CF9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246336"/>
        <c:axId val="129247872"/>
      </c:barChart>
      <c:lineChart>
        <c:grouping val="standard"/>
        <c:varyColors val="0"/>
        <c:ser>
          <c:idx val="1"/>
          <c:order val="1"/>
          <c:tx>
            <c:strRef>
              <c:f>MD!$N$4</c:f>
              <c:strCache>
                <c:ptCount val="1"/>
                <c:pt idx="0">
                  <c:v>absolutní nárůst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tx1"/>
              </a:solidFill>
            </c:spPr>
          </c:marker>
          <c:cat>
            <c:strRef>
              <c:f>MD!$K$5:$L$5</c:f>
              <c:strCache>
                <c:ptCount val="2"/>
                <c:pt idx="0">
                  <c:v>Centrum dopravního výzkumu, v.v.i.</c:v>
                </c:pt>
                <c:pt idx="1">
                  <c:v>A</c:v>
                </c:pt>
              </c:strCache>
            </c:strRef>
          </c:cat>
          <c:val>
            <c:numRef>
              <c:f>MD!$N$5</c:f>
              <c:numCache>
                <c:formatCode>#,##0</c:formatCode>
                <c:ptCount val="1"/>
                <c:pt idx="0">
                  <c:v>10000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5D-4EFD-9F5E-43D599CF9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650624"/>
        <c:axId val="145397632"/>
      </c:lineChart>
      <c:catAx>
        <c:axId val="1292463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29247872"/>
        <c:crosses val="autoZero"/>
        <c:auto val="1"/>
        <c:lblAlgn val="ctr"/>
        <c:lblOffset val="100"/>
        <c:noMultiLvlLbl val="0"/>
      </c:catAx>
      <c:valAx>
        <c:axId val="129247872"/>
        <c:scaling>
          <c:orientation val="minMax"/>
          <c:min val="1"/>
        </c:scaling>
        <c:delete val="0"/>
        <c:axPos val="l"/>
        <c:majorGridlines/>
        <c:title>
          <c:layout/>
          <c:overlay val="0"/>
        </c:title>
        <c:numFmt formatCode="0%" sourceLinked="1"/>
        <c:majorTickMark val="none"/>
        <c:minorTickMark val="none"/>
        <c:tickLblPos val="nextTo"/>
        <c:crossAx val="129246336"/>
        <c:crosses val="autoZero"/>
        <c:crossBetween val="between"/>
      </c:valAx>
      <c:valAx>
        <c:axId val="145397632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144650624"/>
        <c:crosses val="max"/>
        <c:crossBetween val="between"/>
      </c:valAx>
      <c:catAx>
        <c:axId val="144650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5397632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MZe!$M$4</c:f>
              <c:strCache>
                <c:ptCount val="1"/>
                <c:pt idx="0">
                  <c:v>procenta fixace    (85-130%)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B52-49EC-AA9F-FD6F8AA23BF6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B52-49EC-AA9F-FD6F8AA23BF6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5-2B52-49EC-AA9F-FD6F8AA23BF6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7-2B52-49EC-AA9F-FD6F8AA23BF6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9-2B52-49EC-AA9F-FD6F8AA23BF6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B-2B52-49EC-AA9F-FD6F8AA23BF6}"/>
              </c:ext>
            </c:extLst>
          </c:dPt>
          <c:dPt>
            <c:idx val="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B52-49EC-AA9F-FD6F8AA23BF6}"/>
              </c:ext>
            </c:extLst>
          </c:dPt>
          <c:dPt>
            <c:idx val="1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2B52-49EC-AA9F-FD6F8AA23BF6}"/>
              </c:ext>
            </c:extLst>
          </c:dPt>
          <c:dPt>
            <c:idx val="17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11-2B52-49EC-AA9F-FD6F8AA23BF6}"/>
              </c:ext>
            </c:extLst>
          </c:dPt>
          <c:dPt>
            <c:idx val="18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13-2B52-49EC-AA9F-FD6F8AA23BF6}"/>
              </c:ext>
            </c:extLst>
          </c:dPt>
          <c:dPt>
            <c:idx val="1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15-2B52-49EC-AA9F-FD6F8AA23BF6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7-2B52-49EC-AA9F-FD6F8AA23BF6}"/>
              </c:ext>
            </c:extLst>
          </c:dPt>
          <c:cat>
            <c:multiLvlStrRef>
              <c:f>MZe!$K$5:$L$25</c:f>
              <c:multiLvlStrCache>
                <c:ptCount val="21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  <c:pt idx="6">
                    <c:v>B</c:v>
                  </c:pt>
                  <c:pt idx="7">
                    <c:v>B</c:v>
                  </c:pt>
                  <c:pt idx="8">
                    <c:v>B</c:v>
                  </c:pt>
                  <c:pt idx="9">
                    <c:v>B</c:v>
                  </c:pt>
                  <c:pt idx="10">
                    <c:v>B</c:v>
                  </c:pt>
                  <c:pt idx="11">
                    <c:v>B</c:v>
                  </c:pt>
                  <c:pt idx="12">
                    <c:v>B</c:v>
                  </c:pt>
                  <c:pt idx="13">
                    <c:v>B</c:v>
                  </c:pt>
                  <c:pt idx="14">
                    <c:v>B</c:v>
                  </c:pt>
                  <c:pt idx="15">
                    <c:v>B</c:v>
                  </c:pt>
                  <c:pt idx="16">
                    <c:v>B</c:v>
                  </c:pt>
                  <c:pt idx="17">
                    <c:v>C</c:v>
                  </c:pt>
                  <c:pt idx="18">
                    <c:v>C</c:v>
                  </c:pt>
                  <c:pt idx="19">
                    <c:v>C</c:v>
                  </c:pt>
                  <c:pt idx="20">
                    <c:v>D</c:v>
                  </c:pt>
                </c:lvl>
                <c:lvl>
                  <c:pt idx="0">
                    <c:v>Výzkumný ústav rostlinné výroby, v.v.i.</c:v>
                  </c:pt>
                  <c:pt idx="1">
                    <c:v>Výzkumný ústav veterinárního lékařství, v.v.i.</c:v>
                  </c:pt>
                  <c:pt idx="2">
                    <c:v>Výzkumný ústav živočišné výroby, v.v.i.</c:v>
                  </c:pt>
                  <c:pt idx="3">
                    <c:v>Výzkumný ústav lesního hospodářství a myslivosti, v.v.i.</c:v>
                  </c:pt>
                  <c:pt idx="4">
                    <c:v>Výzkumný ústav meliorací a ochrany půdy, v.v.i.</c:v>
                  </c:pt>
                  <c:pt idx="5">
                    <c:v>Chmelařský institut s.r.o.</c:v>
                  </c:pt>
                  <c:pt idx="6">
                    <c:v>Výzkumný ústav zemědělské techniky, v.v.i.</c:v>
                  </c:pt>
                  <c:pt idx="7">
                    <c:v>Agrotest fyto, s.r.o.</c:v>
                  </c:pt>
                  <c:pt idx="8">
                    <c:v>Výzkumný ústav potravinářský Praha, v.v.i.</c:v>
                  </c:pt>
                  <c:pt idx="9">
                    <c:v>Výzkumný a šlechtitelský ústav ovocnářský Holovousy s.r.o.</c:v>
                  </c:pt>
                  <c:pt idx="10">
                    <c:v>Výzkumný ústav pivovarský a sladařský, a.s.</c:v>
                  </c:pt>
                  <c:pt idx="11">
                    <c:v>Zemědělský výzkum, spol. s r.o.</c:v>
                  </c:pt>
                  <c:pt idx="12">
                    <c:v>Výzkumný ústav mlékárenský s.r.o.</c:v>
                  </c:pt>
                  <c:pt idx="13">
                    <c:v>Výzkumný ústav bramborářský Havlíčkův Brod, s.r.o.</c:v>
                  </c:pt>
                  <c:pt idx="14">
                    <c:v>Agritec Plant Research s.r.o.</c:v>
                  </c:pt>
                  <c:pt idx="15">
                    <c:v>Národní zemědělské muzeum Praha</c:v>
                  </c:pt>
                  <c:pt idx="16">
                    <c:v>Národní zemědělské muzeum, s.p.o.</c:v>
                  </c:pt>
                  <c:pt idx="17">
                    <c:v>Agrovýzkum Rapotín s.r.o.</c:v>
                  </c:pt>
                  <c:pt idx="18">
                    <c:v>OSEVA vývoj a výzkum s.r.o.</c:v>
                  </c:pt>
                  <c:pt idx="19">
                    <c:v>Výzkumné centrum SELTON, s.r.o.</c:v>
                  </c:pt>
                  <c:pt idx="20">
                    <c:v>Ústav zemědělské ekonomiky a informací</c:v>
                  </c:pt>
                </c:lvl>
              </c:multiLvlStrCache>
            </c:multiLvlStrRef>
          </c:cat>
          <c:val>
            <c:numRef>
              <c:f>MZe!$M$5:$M$25</c:f>
              <c:numCache>
                <c:formatCode>0%</c:formatCode>
                <c:ptCount val="21"/>
                <c:pt idx="0">
                  <c:v>1.2403731040298149</c:v>
                </c:pt>
                <c:pt idx="1">
                  <c:v>1.3194271919750626</c:v>
                </c:pt>
                <c:pt idx="2">
                  <c:v>1.1491895203718749</c:v>
                </c:pt>
                <c:pt idx="3">
                  <c:v>1.1019489652401044</c:v>
                </c:pt>
                <c:pt idx="4">
                  <c:v>1.1726110096115656</c:v>
                </c:pt>
                <c:pt idx="5">
                  <c:v>1.1726143272535026</c:v>
                </c:pt>
                <c:pt idx="6">
                  <c:v>1.0546311853016097</c:v>
                </c:pt>
                <c:pt idx="7">
                  <c:v>1.1150615724660562</c:v>
                </c:pt>
                <c:pt idx="8">
                  <c:v>1.0575398170111827</c:v>
                </c:pt>
                <c:pt idx="9">
                  <c:v>3.0714605734767026</c:v>
                </c:pt>
                <c:pt idx="10">
                  <c:v>1.2622819651144184</c:v>
                </c:pt>
                <c:pt idx="11">
                  <c:v>1.1150514789998365</c:v>
                </c:pt>
                <c:pt idx="12">
                  <c:v>1.1151253707198705</c:v>
                </c:pt>
                <c:pt idx="13">
                  <c:v>1.1151377505677891</c:v>
                </c:pt>
                <c:pt idx="14">
                  <c:v>1.1150491332670862</c:v>
                </c:pt>
                <c:pt idx="15">
                  <c:v>0</c:v>
                </c:pt>
                <c:pt idx="17">
                  <c:v>1.0575233777274016</c:v>
                </c:pt>
                <c:pt idx="18">
                  <c:v>1.0575342465753426</c:v>
                </c:pt>
                <c:pt idx="19">
                  <c:v>1.0575553797468353</c:v>
                </c:pt>
                <c:pt idx="20">
                  <c:v>1.0575654394552032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2B52-49EC-AA9F-FD6F8AA23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625408"/>
        <c:axId val="142627584"/>
      </c:barChart>
      <c:lineChart>
        <c:grouping val="standard"/>
        <c:varyColors val="0"/>
        <c:ser>
          <c:idx val="1"/>
          <c:order val="1"/>
          <c:tx>
            <c:strRef>
              <c:f>MZe!$N$4</c:f>
              <c:strCache>
                <c:ptCount val="1"/>
                <c:pt idx="0">
                  <c:v>absolutní nárůst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tx1"/>
              </a:solidFill>
            </c:spPr>
          </c:marker>
          <c:cat>
            <c:multiLvlStrRef>
              <c:f>MZe!$K$5:$L$25</c:f>
              <c:multiLvlStrCache>
                <c:ptCount val="21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  <c:pt idx="6">
                    <c:v>B</c:v>
                  </c:pt>
                  <c:pt idx="7">
                    <c:v>B</c:v>
                  </c:pt>
                  <c:pt idx="8">
                    <c:v>B</c:v>
                  </c:pt>
                  <c:pt idx="9">
                    <c:v>B</c:v>
                  </c:pt>
                  <c:pt idx="10">
                    <c:v>B</c:v>
                  </c:pt>
                  <c:pt idx="11">
                    <c:v>B</c:v>
                  </c:pt>
                  <c:pt idx="12">
                    <c:v>B</c:v>
                  </c:pt>
                  <c:pt idx="13">
                    <c:v>B</c:v>
                  </c:pt>
                  <c:pt idx="14">
                    <c:v>B</c:v>
                  </c:pt>
                  <c:pt idx="15">
                    <c:v>B</c:v>
                  </c:pt>
                  <c:pt idx="16">
                    <c:v>B</c:v>
                  </c:pt>
                  <c:pt idx="17">
                    <c:v>C</c:v>
                  </c:pt>
                  <c:pt idx="18">
                    <c:v>C</c:v>
                  </c:pt>
                  <c:pt idx="19">
                    <c:v>C</c:v>
                  </c:pt>
                  <c:pt idx="20">
                    <c:v>D</c:v>
                  </c:pt>
                </c:lvl>
                <c:lvl>
                  <c:pt idx="0">
                    <c:v>Výzkumný ústav rostlinné výroby, v.v.i.</c:v>
                  </c:pt>
                  <c:pt idx="1">
                    <c:v>Výzkumný ústav veterinárního lékařství, v.v.i.</c:v>
                  </c:pt>
                  <c:pt idx="2">
                    <c:v>Výzkumný ústav živočišné výroby, v.v.i.</c:v>
                  </c:pt>
                  <c:pt idx="3">
                    <c:v>Výzkumný ústav lesního hospodářství a myslivosti, v.v.i.</c:v>
                  </c:pt>
                  <c:pt idx="4">
                    <c:v>Výzkumný ústav meliorací a ochrany půdy, v.v.i.</c:v>
                  </c:pt>
                  <c:pt idx="5">
                    <c:v>Chmelařský institut s.r.o.</c:v>
                  </c:pt>
                  <c:pt idx="6">
                    <c:v>Výzkumný ústav zemědělské techniky, v.v.i.</c:v>
                  </c:pt>
                  <c:pt idx="7">
                    <c:v>Agrotest fyto, s.r.o.</c:v>
                  </c:pt>
                  <c:pt idx="8">
                    <c:v>Výzkumný ústav potravinářský Praha, v.v.i.</c:v>
                  </c:pt>
                  <c:pt idx="9">
                    <c:v>Výzkumný a šlechtitelský ústav ovocnářský Holovousy s.r.o.</c:v>
                  </c:pt>
                  <c:pt idx="10">
                    <c:v>Výzkumný ústav pivovarský a sladařský, a.s.</c:v>
                  </c:pt>
                  <c:pt idx="11">
                    <c:v>Zemědělský výzkum, spol. s r.o.</c:v>
                  </c:pt>
                  <c:pt idx="12">
                    <c:v>Výzkumný ústav mlékárenský s.r.o.</c:v>
                  </c:pt>
                  <c:pt idx="13">
                    <c:v>Výzkumný ústav bramborářský Havlíčkův Brod, s.r.o.</c:v>
                  </c:pt>
                  <c:pt idx="14">
                    <c:v>Agritec Plant Research s.r.o.</c:v>
                  </c:pt>
                  <c:pt idx="15">
                    <c:v>Národní zemědělské muzeum Praha</c:v>
                  </c:pt>
                  <c:pt idx="16">
                    <c:v>Národní zemědělské muzeum, s.p.o.</c:v>
                  </c:pt>
                  <c:pt idx="17">
                    <c:v>Agrovýzkum Rapotín s.r.o.</c:v>
                  </c:pt>
                  <c:pt idx="18">
                    <c:v>OSEVA vývoj a výzkum s.r.o.</c:v>
                  </c:pt>
                  <c:pt idx="19">
                    <c:v>Výzkumné centrum SELTON, s.r.o.</c:v>
                  </c:pt>
                  <c:pt idx="20">
                    <c:v>Ústav zemědělské ekonomiky a informací</c:v>
                  </c:pt>
                </c:lvl>
              </c:multiLvlStrCache>
            </c:multiLvlStrRef>
          </c:cat>
          <c:val>
            <c:numRef>
              <c:f>MZe!$N$5:$N$25</c:f>
              <c:numCache>
                <c:formatCode>#,##0</c:formatCode>
                <c:ptCount val="21"/>
                <c:pt idx="0">
                  <c:v>23090</c:v>
                </c:pt>
                <c:pt idx="1">
                  <c:v>27258</c:v>
                </c:pt>
                <c:pt idx="2">
                  <c:v>11201</c:v>
                </c:pt>
                <c:pt idx="3">
                  <c:v>2537</c:v>
                </c:pt>
                <c:pt idx="4">
                  <c:v>2173</c:v>
                </c:pt>
                <c:pt idx="5">
                  <c:v>1306</c:v>
                </c:pt>
                <c:pt idx="6">
                  <c:v>1008</c:v>
                </c:pt>
                <c:pt idx="7">
                  <c:v>1822</c:v>
                </c:pt>
                <c:pt idx="8">
                  <c:v>849</c:v>
                </c:pt>
                <c:pt idx="9">
                  <c:v>27741</c:v>
                </c:pt>
                <c:pt idx="10">
                  <c:v>3278</c:v>
                </c:pt>
                <c:pt idx="11">
                  <c:v>1408</c:v>
                </c:pt>
                <c:pt idx="12">
                  <c:v>1281</c:v>
                </c:pt>
                <c:pt idx="13">
                  <c:v>1166</c:v>
                </c:pt>
                <c:pt idx="14">
                  <c:v>1042</c:v>
                </c:pt>
                <c:pt idx="15">
                  <c:v>-4063</c:v>
                </c:pt>
                <c:pt idx="16">
                  <c:v>4531</c:v>
                </c:pt>
                <c:pt idx="17">
                  <c:v>609</c:v>
                </c:pt>
                <c:pt idx="18">
                  <c:v>294</c:v>
                </c:pt>
                <c:pt idx="19">
                  <c:v>291</c:v>
                </c:pt>
                <c:pt idx="20">
                  <c:v>541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2B52-49EC-AA9F-FD6F8AA23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643584"/>
        <c:axId val="142629504"/>
      </c:lineChart>
      <c:catAx>
        <c:axId val="142625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2627584"/>
        <c:crosses val="autoZero"/>
        <c:auto val="1"/>
        <c:lblAlgn val="ctr"/>
        <c:lblOffset val="100"/>
        <c:noMultiLvlLbl val="0"/>
      </c:catAx>
      <c:valAx>
        <c:axId val="142627584"/>
        <c:scaling>
          <c:orientation val="minMax"/>
          <c:max val="1.5"/>
          <c:min val="1"/>
        </c:scaling>
        <c:delete val="0"/>
        <c:axPos val="l"/>
        <c:majorGridlines/>
        <c:title>
          <c:layout/>
          <c:overlay val="0"/>
        </c:title>
        <c:numFmt formatCode="0%" sourceLinked="1"/>
        <c:majorTickMark val="none"/>
        <c:minorTickMark val="none"/>
        <c:tickLblPos val="nextTo"/>
        <c:crossAx val="142625408"/>
        <c:crosses val="autoZero"/>
        <c:crossBetween val="between"/>
      </c:valAx>
      <c:valAx>
        <c:axId val="142629504"/>
        <c:scaling>
          <c:orientation val="minMax"/>
          <c:min val="0"/>
        </c:scaling>
        <c:delete val="0"/>
        <c:axPos val="r"/>
        <c:numFmt formatCode="#,##0" sourceLinked="1"/>
        <c:majorTickMark val="out"/>
        <c:minorTickMark val="none"/>
        <c:tickLblPos val="nextTo"/>
        <c:crossAx val="142643584"/>
        <c:crosses val="max"/>
        <c:crossBetween val="between"/>
      </c:valAx>
      <c:catAx>
        <c:axId val="1426435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2629504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MSMT!$M$4</c:f>
              <c:strCache>
                <c:ptCount val="1"/>
                <c:pt idx="0">
                  <c:v>procenta fixace    (85-130%)</c:v>
                </c:pt>
              </c:strCache>
            </c:strRef>
          </c:tx>
          <c:spPr>
            <a:solidFill>
              <a:srgbClr val="92D050"/>
            </a:solidFill>
            <a:ln w="57150"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4E2-4F0F-AD43-694F9B1E9914}"/>
              </c:ext>
            </c:extLst>
          </c:dPt>
          <c:dPt>
            <c:idx val="1"/>
            <c:invertIfNegative val="0"/>
            <c:bubble3D val="0"/>
            <c:spPr>
              <a:solidFill>
                <a:srgbClr val="0070C0"/>
              </a:solidFill>
              <a:ln w="57150"/>
            </c:spPr>
            <c:extLst>
              <c:ext xmlns:c16="http://schemas.microsoft.com/office/drawing/2014/chart" uri="{C3380CC4-5D6E-409C-BE32-E72D297353CC}">
                <c16:uniqueId val="{00000003-44E2-4F0F-AD43-694F9B1E9914}"/>
              </c:ext>
            </c:extLst>
          </c:dPt>
          <c:dPt>
            <c:idx val="2"/>
            <c:invertIfNegative val="0"/>
            <c:bubble3D val="0"/>
            <c:spPr>
              <a:solidFill>
                <a:srgbClr val="0070C0"/>
              </a:solidFill>
              <a:ln w="57150"/>
            </c:spPr>
            <c:extLst>
              <c:ext xmlns:c16="http://schemas.microsoft.com/office/drawing/2014/chart" uri="{C3380CC4-5D6E-409C-BE32-E72D297353CC}">
                <c16:uniqueId val="{00000005-44E2-4F0F-AD43-694F9B1E9914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4E2-4F0F-AD43-694F9B1E9914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57150"/>
            </c:spPr>
            <c:extLst>
              <c:ext xmlns:c16="http://schemas.microsoft.com/office/drawing/2014/chart" uri="{C3380CC4-5D6E-409C-BE32-E72D297353CC}">
                <c16:uniqueId val="{00000009-44E2-4F0F-AD43-694F9B1E9914}"/>
              </c:ext>
            </c:extLst>
          </c:dPt>
          <c:cat>
            <c:multiLvlStrRef>
              <c:f>MSMT!$K$5:$L$9</c:f>
              <c:multiLvlStrCache>
                <c:ptCount val="5"/>
                <c:lvl>
                  <c:pt idx="0">
                    <c:v>A</c:v>
                  </c:pt>
                  <c:pt idx="1">
                    <c:v>B</c:v>
                  </c:pt>
                  <c:pt idx="2">
                    <c:v>B</c:v>
                  </c:pt>
                  <c:pt idx="3">
                    <c:v>C</c:v>
                  </c:pt>
                  <c:pt idx="4">
                    <c:v>D</c:v>
                  </c:pt>
                </c:lvl>
                <c:lvl>
                  <c:pt idx="0">
                    <c:v>Výzkumný ústav geodetický, topografický a kartografický, v. v. i.</c:v>
                  </c:pt>
                  <c:pt idx="1">
                    <c:v>CESNET - zájmové sdružení právnických osob</c:v>
                  </c:pt>
                  <c:pt idx="2">
                    <c:v>ENKI, o.p.s.</c:v>
                  </c:pt>
                  <c:pt idx="3">
                    <c:v>Technologické centrum Akademie věd České republiky</c:v>
                  </c:pt>
                  <c:pt idx="4">
                    <c:v>Centrum pro studium vysokého školství, v.v.i.</c:v>
                  </c:pt>
                </c:lvl>
              </c:multiLvlStrCache>
            </c:multiLvlStrRef>
          </c:cat>
          <c:val>
            <c:numRef>
              <c:f>MSMT!$M$5:$M$9</c:f>
              <c:numCache>
                <c:formatCode>0%</c:formatCode>
                <c:ptCount val="5"/>
                <c:pt idx="0">
                  <c:v>1.0852638661924445</c:v>
                </c:pt>
                <c:pt idx="1">
                  <c:v>1.2587252546057901</c:v>
                </c:pt>
                <c:pt idx="2">
                  <c:v>1.0766995932597327</c:v>
                </c:pt>
                <c:pt idx="3">
                  <c:v>1.3302269043760129</c:v>
                </c:pt>
                <c:pt idx="4">
                  <c:v>3.1851126346718903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4E2-4F0F-AD43-694F9B1E9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771328"/>
        <c:axId val="142773248"/>
      </c:barChart>
      <c:lineChart>
        <c:grouping val="standard"/>
        <c:varyColors val="0"/>
        <c:ser>
          <c:idx val="1"/>
          <c:order val="1"/>
          <c:tx>
            <c:strRef>
              <c:f>MSMT!$N$4</c:f>
              <c:strCache>
                <c:ptCount val="1"/>
                <c:pt idx="0">
                  <c:v>absolutní nárůst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9"/>
            <c:spPr>
              <a:solidFill>
                <a:schemeClr val="tx1"/>
              </a:solidFill>
            </c:spPr>
          </c:marker>
          <c:cat>
            <c:multiLvlStrRef>
              <c:f>MSMT!$K$5:$L$9</c:f>
              <c:multiLvlStrCache>
                <c:ptCount val="5"/>
                <c:lvl>
                  <c:pt idx="0">
                    <c:v>A</c:v>
                  </c:pt>
                  <c:pt idx="1">
                    <c:v>B</c:v>
                  </c:pt>
                  <c:pt idx="2">
                    <c:v>B</c:v>
                  </c:pt>
                  <c:pt idx="3">
                    <c:v>C</c:v>
                  </c:pt>
                  <c:pt idx="4">
                    <c:v>D</c:v>
                  </c:pt>
                </c:lvl>
                <c:lvl>
                  <c:pt idx="0">
                    <c:v>Výzkumný ústav geodetický, topografický a kartografický, v. v. i.</c:v>
                  </c:pt>
                  <c:pt idx="1">
                    <c:v>CESNET - zájmové sdružení právnických osob</c:v>
                  </c:pt>
                  <c:pt idx="2">
                    <c:v>ENKI, o.p.s.</c:v>
                  </c:pt>
                  <c:pt idx="3">
                    <c:v>Technologické centrum Akademie věd České republiky</c:v>
                  </c:pt>
                  <c:pt idx="4">
                    <c:v>Centrum pro studium vysokého školství, v.v.i.</c:v>
                  </c:pt>
                </c:lvl>
              </c:multiLvlStrCache>
            </c:multiLvlStrRef>
          </c:cat>
          <c:val>
            <c:numRef>
              <c:f>MSMT!$N$5:$N$9</c:f>
              <c:numCache>
                <c:formatCode>#,##0</c:formatCode>
                <c:ptCount val="5"/>
                <c:pt idx="0">
                  <c:v>887</c:v>
                </c:pt>
                <c:pt idx="1">
                  <c:v>2261</c:v>
                </c:pt>
                <c:pt idx="2">
                  <c:v>264</c:v>
                </c:pt>
                <c:pt idx="3">
                  <c:v>815</c:v>
                </c:pt>
                <c:pt idx="4">
                  <c:v>2231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44E2-4F0F-AD43-694F9B1E9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75424"/>
      </c:lineChart>
      <c:catAx>
        <c:axId val="1427713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2773248"/>
        <c:crosses val="autoZero"/>
        <c:auto val="1"/>
        <c:lblAlgn val="ctr"/>
        <c:lblOffset val="100"/>
        <c:noMultiLvlLbl val="0"/>
      </c:catAx>
      <c:valAx>
        <c:axId val="142773248"/>
        <c:scaling>
          <c:orientation val="minMax"/>
          <c:max val="4"/>
          <c:min val="1"/>
        </c:scaling>
        <c:delete val="0"/>
        <c:axPos val="l"/>
        <c:majorGridlines/>
        <c:title>
          <c:layout/>
          <c:overlay val="0"/>
        </c:title>
        <c:numFmt formatCode="0%" sourceLinked="1"/>
        <c:majorTickMark val="none"/>
        <c:minorTickMark val="none"/>
        <c:tickLblPos val="nextTo"/>
        <c:crossAx val="142771328"/>
        <c:crosses val="autoZero"/>
        <c:crossBetween val="between"/>
      </c:valAx>
      <c:valAx>
        <c:axId val="142775424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142776960"/>
        <c:crosses val="max"/>
        <c:crossBetween val="between"/>
      </c:valAx>
      <c:catAx>
        <c:axId val="142776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2775424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4761</xdr:colOff>
      <xdr:row>10</xdr:row>
      <xdr:rowOff>9524</xdr:rowOff>
    </xdr:from>
    <xdr:to>
      <xdr:col>8</xdr:col>
      <xdr:colOff>352424</xdr:colOff>
      <xdr:row>30</xdr:row>
      <xdr:rowOff>171449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40821</xdr:rowOff>
    </xdr:from>
    <xdr:to>
      <xdr:col>16</xdr:col>
      <xdr:colOff>63499</xdr:colOff>
      <xdr:row>79</xdr:row>
      <xdr:rowOff>136071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29</xdr:row>
      <xdr:rowOff>66674</xdr:rowOff>
    </xdr:from>
    <xdr:to>
      <xdr:col>14</xdr:col>
      <xdr:colOff>0</xdr:colOff>
      <xdr:row>71</xdr:row>
      <xdr:rowOff>130969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1009650</xdr:colOff>
      <xdr:row>15</xdr:row>
      <xdr:rowOff>19049</xdr:rowOff>
    </xdr:from>
    <xdr:to>
      <xdr:col>10</xdr:col>
      <xdr:colOff>2381249</xdr:colOff>
      <xdr:row>39</xdr:row>
      <xdr:rowOff>47624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147637</xdr:colOff>
      <xdr:row>9</xdr:row>
      <xdr:rowOff>219075</xdr:rowOff>
    </xdr:from>
    <xdr:to>
      <xdr:col>11</xdr:col>
      <xdr:colOff>390525</xdr:colOff>
      <xdr:row>27</xdr:row>
      <xdr:rowOff>57150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2657476</xdr:colOff>
      <xdr:row>16</xdr:row>
      <xdr:rowOff>152399</xdr:rowOff>
    </xdr:from>
    <xdr:to>
      <xdr:col>10</xdr:col>
      <xdr:colOff>0</xdr:colOff>
      <xdr:row>47</xdr:row>
      <xdr:rowOff>19050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381001</xdr:colOff>
      <xdr:row>12</xdr:row>
      <xdr:rowOff>99483</xdr:rowOff>
    </xdr:from>
    <xdr:to>
      <xdr:col>9</xdr:col>
      <xdr:colOff>582083</xdr:colOff>
      <xdr:row>34</xdr:row>
      <xdr:rowOff>169334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22</xdr:row>
      <xdr:rowOff>47624</xdr:rowOff>
    </xdr:from>
    <xdr:to>
      <xdr:col>13</xdr:col>
      <xdr:colOff>209549</xdr:colOff>
      <xdr:row>50</xdr:row>
      <xdr:rowOff>76199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542926</xdr:colOff>
      <xdr:row>9</xdr:row>
      <xdr:rowOff>76199</xdr:rowOff>
    </xdr:from>
    <xdr:to>
      <xdr:col>7</xdr:col>
      <xdr:colOff>1176338</xdr:colOff>
      <xdr:row>30</xdr:row>
      <xdr:rowOff>85724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542926</xdr:colOff>
      <xdr:row>29</xdr:row>
      <xdr:rowOff>0</xdr:rowOff>
    </xdr:from>
    <xdr:to>
      <xdr:col>12</xdr:col>
      <xdr:colOff>542925</xdr:colOff>
      <xdr:row>58</xdr:row>
      <xdr:rowOff>57150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14</xdr:row>
      <xdr:rowOff>19049</xdr:rowOff>
    </xdr:from>
    <xdr:to>
      <xdr:col>12</xdr:col>
      <xdr:colOff>28575</xdr:colOff>
      <xdr:row>40</xdr:row>
      <xdr:rowOff>47624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zoomScalePageLayoutView="80" workbookViewId="0">
      <selection activeCell="C4" sqref="C4"/>
    </sheetView>
  </sheetViews>
  <sheetFormatPr defaultRowHeight="15" x14ac:dyDescent="0.25"/>
  <cols>
    <col min="1" max="1" width="1.7109375" style="3" customWidth="1"/>
    <col min="2" max="2" width="59.7109375" customWidth="1"/>
    <col min="3" max="4" width="17.7109375" customWidth="1"/>
    <col min="5" max="5" width="17.7109375" hidden="1" customWidth="1"/>
    <col min="6" max="6" width="17.7109375" customWidth="1"/>
    <col min="7" max="7" width="17.7109375" hidden="1" customWidth="1"/>
    <col min="8" max="9" width="17.7109375" customWidth="1"/>
    <col min="11" max="11" width="30.5703125" customWidth="1"/>
  </cols>
  <sheetData>
    <row r="1" spans="1:14" ht="18.75" x14ac:dyDescent="0.3">
      <c r="A1" s="8"/>
      <c r="B1" s="6" t="s">
        <v>128</v>
      </c>
      <c r="C1" s="6"/>
    </row>
    <row r="2" spans="1:14" ht="9.9499999999999993" customHeight="1" x14ac:dyDescent="0.45">
      <c r="A2" s="8"/>
      <c r="B2" s="6"/>
      <c r="C2" s="6"/>
    </row>
    <row r="3" spans="1:14" ht="15.75" thickBot="1" x14ac:dyDescent="0.3">
      <c r="G3" s="51"/>
      <c r="I3" s="51"/>
    </row>
    <row r="4" spans="1:14" ht="63" customHeight="1" thickBot="1" x14ac:dyDescent="0.3">
      <c r="B4" s="20" t="s">
        <v>83</v>
      </c>
      <c r="C4" s="45" t="s">
        <v>166</v>
      </c>
      <c r="D4" s="21" t="s">
        <v>96</v>
      </c>
      <c r="E4" s="21" t="s">
        <v>97</v>
      </c>
      <c r="F4" s="21" t="s">
        <v>107</v>
      </c>
      <c r="G4" s="21" t="s">
        <v>108</v>
      </c>
      <c r="H4" s="21" t="s">
        <v>124</v>
      </c>
      <c r="I4" s="21" t="s">
        <v>125</v>
      </c>
      <c r="J4" s="81" t="s">
        <v>130</v>
      </c>
      <c r="K4" s="21" t="s">
        <v>132</v>
      </c>
      <c r="L4" s="105" t="s">
        <v>131</v>
      </c>
      <c r="M4" s="110" t="s">
        <v>156</v>
      </c>
      <c r="N4" s="110" t="s">
        <v>163</v>
      </c>
    </row>
    <row r="5" spans="1:14" ht="15.75" thickBot="1" x14ac:dyDescent="0.3">
      <c r="B5" s="41" t="s">
        <v>119</v>
      </c>
      <c r="C5" s="37">
        <v>25152</v>
      </c>
      <c r="D5" s="38">
        <v>25152</v>
      </c>
      <c r="E5" s="38">
        <v>25336</v>
      </c>
      <c r="F5" s="64">
        <v>25336</v>
      </c>
      <c r="G5" s="64">
        <v>27870</v>
      </c>
      <c r="H5" s="71">
        <v>27870</v>
      </c>
      <c r="I5" s="71">
        <v>31484</v>
      </c>
      <c r="J5" s="82">
        <f t="shared" ref="J5:J6" si="0">SUM(I5/H5)</f>
        <v>1.1296734840330105</v>
      </c>
      <c r="K5" s="98" t="s">
        <v>119</v>
      </c>
      <c r="L5" s="106" t="s">
        <v>133</v>
      </c>
      <c r="M5" s="111">
        <f t="shared" ref="M5" si="1">SUM(I5/C5)</f>
        <v>1.2517493638676844</v>
      </c>
      <c r="N5" s="260">
        <f>I5-C5</f>
        <v>6332</v>
      </c>
    </row>
    <row r="6" spans="1:14" ht="15.75" thickBot="1" x14ac:dyDescent="0.3">
      <c r="B6" s="39" t="s">
        <v>0</v>
      </c>
      <c r="C6" s="40">
        <v>25152</v>
      </c>
      <c r="D6" s="36">
        <f>SUM(D5)</f>
        <v>25152</v>
      </c>
      <c r="E6" s="36">
        <f>SUM(E5)</f>
        <v>25336</v>
      </c>
      <c r="F6" s="36">
        <f t="shared" ref="F6:G6" si="2">SUM(F5)</f>
        <v>25336</v>
      </c>
      <c r="G6" s="36">
        <f t="shared" si="2"/>
        <v>27870</v>
      </c>
      <c r="H6" s="36">
        <f t="shared" ref="H6:I6" si="3">SUM(H5)</f>
        <v>27870</v>
      </c>
      <c r="I6" s="36">
        <f t="shared" si="3"/>
        <v>31484</v>
      </c>
      <c r="J6" s="86">
        <f t="shared" si="0"/>
        <v>1.1296734840330105</v>
      </c>
      <c r="K6" s="74"/>
      <c r="L6" s="74"/>
      <c r="M6" s="40"/>
    </row>
    <row r="7" spans="1:14" x14ac:dyDescent="0.25">
      <c r="B7" s="188" t="s">
        <v>148</v>
      </c>
      <c r="C7" s="189">
        <v>1</v>
      </c>
      <c r="D7" s="190"/>
      <c r="E7" s="190"/>
      <c r="F7" s="191">
        <f>SUM(F6/D6)</f>
        <v>1.0073155216284988</v>
      </c>
      <c r="G7" s="190"/>
      <c r="H7" s="191">
        <f>SUM(H6/F6)</f>
        <v>1.1000157878118093</v>
      </c>
      <c r="I7" s="191">
        <f>SUM(I6/H6)</f>
        <v>1.1296734840330105</v>
      </c>
    </row>
    <row r="8" spans="1:14" x14ac:dyDescent="0.25">
      <c r="B8" s="188" t="s">
        <v>149</v>
      </c>
      <c r="C8" s="75"/>
      <c r="D8" s="75"/>
      <c r="E8" s="75"/>
      <c r="F8" s="75"/>
      <c r="G8" s="75"/>
      <c r="H8" s="75"/>
      <c r="I8" s="192">
        <f>SUM(I6/C6)</f>
        <v>1.2517493638676844</v>
      </c>
    </row>
  </sheetData>
  <pageMargins left="0.51181102362204722" right="0.51181102362204722" top="0.59055118110236227" bottom="0.59055118110236227" header="0.31496062992125984" footer="0.31496062992125984"/>
  <pageSetup paperSize="9" scale="74" fitToHeight="0" orientation="landscape" r:id="rId1"/>
  <headerFooter>
    <oddFooter>&amp;C&amp;A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zoomScale="70" zoomScaleNormal="70" workbookViewId="0">
      <selection activeCell="C4" sqref="C4"/>
    </sheetView>
  </sheetViews>
  <sheetFormatPr defaultRowHeight="15" x14ac:dyDescent="0.25"/>
  <cols>
    <col min="1" max="1" width="1.7109375" style="3" customWidth="1"/>
    <col min="2" max="2" width="59.7109375" customWidth="1"/>
    <col min="3" max="4" width="17.7109375" customWidth="1"/>
    <col min="5" max="5" width="17.7109375" hidden="1" customWidth="1"/>
    <col min="6" max="6" width="17.85546875" customWidth="1"/>
    <col min="7" max="7" width="14.42578125" hidden="1" customWidth="1"/>
    <col min="8" max="8" width="12.140625" customWidth="1"/>
    <col min="9" max="9" width="17.85546875" customWidth="1"/>
    <col min="10" max="10" width="8.5703125" customWidth="1"/>
    <col min="11" max="11" width="49.140625" customWidth="1"/>
  </cols>
  <sheetData>
    <row r="1" spans="1:14" ht="18.75" x14ac:dyDescent="0.3">
      <c r="A1" s="8"/>
      <c r="B1" s="6" t="s">
        <v>128</v>
      </c>
      <c r="C1" s="6"/>
    </row>
    <row r="2" spans="1:14" ht="9.9499999999999993" customHeight="1" x14ac:dyDescent="0.3">
      <c r="A2" s="8"/>
      <c r="B2" s="6"/>
      <c r="C2" s="6"/>
    </row>
    <row r="3" spans="1:14" ht="35.1" customHeight="1" thickBot="1" x14ac:dyDescent="0.3">
      <c r="G3" s="51"/>
      <c r="H3" s="51"/>
      <c r="I3" s="51"/>
    </row>
    <row r="4" spans="1:14" ht="99" customHeight="1" thickBot="1" x14ac:dyDescent="0.3">
      <c r="A4" s="79"/>
      <c r="B4" s="43" t="s">
        <v>91</v>
      </c>
      <c r="C4" s="45" t="s">
        <v>166</v>
      </c>
      <c r="D4" s="21" t="s">
        <v>96</v>
      </c>
      <c r="E4" s="21" t="s">
        <v>97</v>
      </c>
      <c r="F4" s="21" t="s">
        <v>107</v>
      </c>
      <c r="G4" s="21" t="s">
        <v>108</v>
      </c>
      <c r="H4" s="21" t="s">
        <v>124</v>
      </c>
      <c r="I4" s="21" t="s">
        <v>125</v>
      </c>
      <c r="J4" s="81" t="s">
        <v>130</v>
      </c>
      <c r="K4" s="21" t="s">
        <v>132</v>
      </c>
      <c r="L4" s="21" t="s">
        <v>131</v>
      </c>
      <c r="M4" s="110" t="s">
        <v>143</v>
      </c>
      <c r="N4" s="43" t="s">
        <v>159</v>
      </c>
    </row>
    <row r="5" spans="1:14" x14ac:dyDescent="0.25">
      <c r="A5" s="203"/>
      <c r="B5" s="42" t="s">
        <v>10</v>
      </c>
      <c r="C5" s="26">
        <v>28090</v>
      </c>
      <c r="D5" s="29">
        <v>29591</v>
      </c>
      <c r="E5" s="29">
        <v>29091</v>
      </c>
      <c r="F5" s="29">
        <v>29090.880000000001</v>
      </c>
      <c r="G5" s="29">
        <v>29091</v>
      </c>
      <c r="H5" s="29">
        <v>29091</v>
      </c>
      <c r="I5" s="29">
        <v>32896</v>
      </c>
      <c r="J5" s="82">
        <f t="shared" ref="J5:J25" si="0">SUM(I5/H5)</f>
        <v>1.130796466261043</v>
      </c>
      <c r="K5" s="118" t="s">
        <v>10</v>
      </c>
      <c r="L5" s="118" t="s">
        <v>133</v>
      </c>
      <c r="M5" s="115">
        <f t="shared" ref="M5:M16" si="1">SUM(I5/C5)</f>
        <v>1.1710929156283374</v>
      </c>
      <c r="N5" s="260">
        <f t="shared" ref="N5:N24" si="2">I5-C5</f>
        <v>4806</v>
      </c>
    </row>
    <row r="6" spans="1:14" x14ac:dyDescent="0.25">
      <c r="A6" s="203"/>
      <c r="B6" s="14" t="s">
        <v>11</v>
      </c>
      <c r="C6" s="15">
        <v>18066</v>
      </c>
      <c r="D6" s="13">
        <v>18280</v>
      </c>
      <c r="E6" s="13">
        <v>18710</v>
      </c>
      <c r="F6" s="13">
        <v>18694.190999999999</v>
      </c>
      <c r="G6" s="13">
        <v>18710</v>
      </c>
      <c r="H6" s="13">
        <v>18666.484</v>
      </c>
      <c r="I6" s="13">
        <v>22353</v>
      </c>
      <c r="J6" s="82">
        <f t="shared" si="0"/>
        <v>1.1974938611899273</v>
      </c>
      <c r="K6" s="118" t="s">
        <v>11</v>
      </c>
      <c r="L6" s="118" t="s">
        <v>133</v>
      </c>
      <c r="M6" s="115">
        <f t="shared" si="1"/>
        <v>1.2372965792095649</v>
      </c>
      <c r="N6" s="171">
        <f t="shared" si="2"/>
        <v>4287</v>
      </c>
    </row>
    <row r="7" spans="1:14" x14ac:dyDescent="0.25">
      <c r="A7" s="203"/>
      <c r="B7" s="14" t="s">
        <v>7</v>
      </c>
      <c r="C7" s="15">
        <v>4541</v>
      </c>
      <c r="D7" s="13">
        <v>4535</v>
      </c>
      <c r="E7" s="13">
        <v>4622</v>
      </c>
      <c r="F7" s="13">
        <v>4620.6279999999997</v>
      </c>
      <c r="G7" s="13">
        <v>4622</v>
      </c>
      <c r="H7" s="13">
        <v>4619.7560000000003</v>
      </c>
      <c r="I7" s="13">
        <v>5148</v>
      </c>
      <c r="J7" s="82">
        <f t="shared" si="0"/>
        <v>1.1143445671156658</v>
      </c>
      <c r="K7" s="90" t="s">
        <v>7</v>
      </c>
      <c r="L7" s="118" t="s">
        <v>133</v>
      </c>
      <c r="M7" s="115">
        <f t="shared" si="1"/>
        <v>1.133670997577626</v>
      </c>
      <c r="N7" s="171">
        <f t="shared" si="2"/>
        <v>607</v>
      </c>
    </row>
    <row r="8" spans="1:14" x14ac:dyDescent="0.25">
      <c r="A8" s="203"/>
      <c r="B8" s="14" t="s">
        <v>17</v>
      </c>
      <c r="C8" s="15">
        <v>4574</v>
      </c>
      <c r="D8" s="13">
        <v>4764</v>
      </c>
      <c r="E8" s="13">
        <v>4656</v>
      </c>
      <c r="F8" s="13">
        <v>4653.5259999999998</v>
      </c>
      <c r="G8" s="13">
        <v>4656</v>
      </c>
      <c r="H8" s="13">
        <v>4651.4859999999999</v>
      </c>
      <c r="I8" s="13">
        <v>5062</v>
      </c>
      <c r="J8" s="83">
        <f t="shared" si="0"/>
        <v>1.0882543772033282</v>
      </c>
      <c r="K8" s="97" t="s">
        <v>17</v>
      </c>
      <c r="L8" s="119" t="s">
        <v>136</v>
      </c>
      <c r="M8" s="115">
        <f t="shared" si="1"/>
        <v>1.1066899868823787</v>
      </c>
      <c r="N8" s="171">
        <f t="shared" si="2"/>
        <v>488</v>
      </c>
    </row>
    <row r="9" spans="1:14" x14ac:dyDescent="0.25">
      <c r="A9" s="203"/>
      <c r="B9" s="14" t="s">
        <v>5</v>
      </c>
      <c r="C9" s="15">
        <v>10922</v>
      </c>
      <c r="D9" s="13">
        <v>11572</v>
      </c>
      <c r="E9" s="13">
        <v>11117</v>
      </c>
      <c r="F9" s="13">
        <v>11117</v>
      </c>
      <c r="G9" s="13">
        <v>11117</v>
      </c>
      <c r="H9" s="13">
        <v>11117</v>
      </c>
      <c r="I9" s="13">
        <v>11790</v>
      </c>
      <c r="J9" s="83">
        <f t="shared" si="0"/>
        <v>1.0605379149051002</v>
      </c>
      <c r="K9" s="97" t="s">
        <v>5</v>
      </c>
      <c r="L9" s="119" t="s">
        <v>136</v>
      </c>
      <c r="M9" s="115">
        <f t="shared" si="1"/>
        <v>1.0794726240615271</v>
      </c>
      <c r="N9" s="171">
        <f t="shared" si="2"/>
        <v>868</v>
      </c>
    </row>
    <row r="10" spans="1:14" x14ac:dyDescent="0.25">
      <c r="A10" s="203"/>
      <c r="B10" s="14" t="s">
        <v>9</v>
      </c>
      <c r="C10" s="15">
        <v>4670</v>
      </c>
      <c r="D10" s="13">
        <v>4669</v>
      </c>
      <c r="E10" s="13">
        <v>4753</v>
      </c>
      <c r="F10" s="13">
        <v>4730.09</v>
      </c>
      <c r="G10" s="13">
        <v>4753</v>
      </c>
      <c r="H10" s="13">
        <v>4719.1760000000004</v>
      </c>
      <c r="I10" s="13">
        <v>11374</v>
      </c>
      <c r="J10" s="84">
        <f t="shared" si="0"/>
        <v>2.4101665205959684</v>
      </c>
      <c r="K10" s="97" t="s">
        <v>9</v>
      </c>
      <c r="L10" s="119" t="s">
        <v>136</v>
      </c>
      <c r="M10" s="116">
        <f t="shared" si="1"/>
        <v>2.4355460385438974</v>
      </c>
      <c r="N10" s="171">
        <f t="shared" si="2"/>
        <v>6704</v>
      </c>
    </row>
    <row r="11" spans="1:14" x14ac:dyDescent="0.25">
      <c r="A11" s="203"/>
      <c r="B11" s="14" t="s">
        <v>4</v>
      </c>
      <c r="C11" s="15">
        <v>3917</v>
      </c>
      <c r="D11" s="13">
        <v>3917</v>
      </c>
      <c r="E11" s="13">
        <v>3987</v>
      </c>
      <c r="F11" s="13">
        <v>3987</v>
      </c>
      <c r="G11" s="13">
        <v>3987</v>
      </c>
      <c r="H11" s="13">
        <v>3987</v>
      </c>
      <c r="I11" s="13">
        <v>6775</v>
      </c>
      <c r="J11" s="84">
        <f t="shared" si="0"/>
        <v>1.6992726360672186</v>
      </c>
      <c r="K11" s="97" t="s">
        <v>4</v>
      </c>
      <c r="L11" s="119" t="s">
        <v>136</v>
      </c>
      <c r="M11" s="116">
        <f t="shared" si="1"/>
        <v>1.7296400306356905</v>
      </c>
      <c r="N11" s="171">
        <f t="shared" si="2"/>
        <v>2858</v>
      </c>
    </row>
    <row r="12" spans="1:14" x14ac:dyDescent="0.25">
      <c r="A12" s="203"/>
      <c r="B12" s="14" t="s">
        <v>15</v>
      </c>
      <c r="C12" s="15">
        <v>3460</v>
      </c>
      <c r="D12" s="13">
        <v>3456</v>
      </c>
      <c r="E12" s="13">
        <v>3522</v>
      </c>
      <c r="F12" s="13">
        <v>3520.5070000000001</v>
      </c>
      <c r="G12" s="13">
        <v>3522</v>
      </c>
      <c r="H12" s="13">
        <v>3521.203</v>
      </c>
      <c r="I12" s="13">
        <v>3735</v>
      </c>
      <c r="J12" s="83">
        <f t="shared" si="0"/>
        <v>1.0607170333547937</v>
      </c>
      <c r="K12" s="97" t="s">
        <v>15</v>
      </c>
      <c r="L12" s="119" t="s">
        <v>136</v>
      </c>
      <c r="M12" s="115">
        <f t="shared" si="1"/>
        <v>1.0794797687861271</v>
      </c>
      <c r="N12" s="171">
        <f t="shared" si="2"/>
        <v>275</v>
      </c>
    </row>
    <row r="13" spans="1:14" x14ac:dyDescent="0.25">
      <c r="A13" s="203"/>
      <c r="B13" s="14" t="s">
        <v>2</v>
      </c>
      <c r="C13" s="15">
        <v>2458</v>
      </c>
      <c r="D13" s="13">
        <v>3153</v>
      </c>
      <c r="E13" s="13">
        <v>2458</v>
      </c>
      <c r="F13" s="13">
        <v>2458</v>
      </c>
      <c r="G13" s="13">
        <v>2458</v>
      </c>
      <c r="H13" s="13">
        <v>2458</v>
      </c>
      <c r="I13" s="13">
        <v>2565</v>
      </c>
      <c r="J13" s="83">
        <f t="shared" si="0"/>
        <v>1.0435313262815298</v>
      </c>
      <c r="K13" s="97" t="s">
        <v>2</v>
      </c>
      <c r="L13" s="119" t="s">
        <v>136</v>
      </c>
      <c r="M13" s="115">
        <f t="shared" si="1"/>
        <v>1.0435313262815298</v>
      </c>
      <c r="N13" s="171">
        <f t="shared" si="2"/>
        <v>107</v>
      </c>
    </row>
    <row r="14" spans="1:14" x14ac:dyDescent="0.25">
      <c r="A14" s="203"/>
      <c r="B14" s="14" t="s">
        <v>6</v>
      </c>
      <c r="C14" s="15">
        <v>151</v>
      </c>
      <c r="D14" s="13">
        <v>1251</v>
      </c>
      <c r="E14" s="13">
        <v>254</v>
      </c>
      <c r="F14" s="13">
        <v>254</v>
      </c>
      <c r="G14" s="13">
        <v>254</v>
      </c>
      <c r="H14" s="13">
        <v>254</v>
      </c>
      <c r="I14" s="13">
        <v>1977</v>
      </c>
      <c r="J14" s="85">
        <f t="shared" si="0"/>
        <v>7.7834645669291342</v>
      </c>
      <c r="K14" s="97" t="s">
        <v>6</v>
      </c>
      <c r="L14" s="119" t="s">
        <v>136</v>
      </c>
      <c r="M14" s="116">
        <f t="shared" si="1"/>
        <v>13.092715231788079</v>
      </c>
      <c r="N14" s="171">
        <f t="shared" si="2"/>
        <v>1826</v>
      </c>
    </row>
    <row r="15" spans="1:14" x14ac:dyDescent="0.25">
      <c r="A15" s="203"/>
      <c r="B15" s="14" t="s">
        <v>14</v>
      </c>
      <c r="C15" s="15">
        <v>602</v>
      </c>
      <c r="D15" s="13">
        <v>602</v>
      </c>
      <c r="E15" s="13">
        <v>613</v>
      </c>
      <c r="F15" s="13">
        <v>613</v>
      </c>
      <c r="G15" s="13">
        <v>613</v>
      </c>
      <c r="H15" s="13">
        <v>613</v>
      </c>
      <c r="I15" s="13">
        <v>2082</v>
      </c>
      <c r="J15" s="84">
        <f t="shared" si="0"/>
        <v>3.3964110929853182</v>
      </c>
      <c r="K15" s="97" t="s">
        <v>14</v>
      </c>
      <c r="L15" s="119" t="s">
        <v>136</v>
      </c>
      <c r="M15" s="116">
        <f t="shared" si="1"/>
        <v>3.4584717607973423</v>
      </c>
      <c r="N15" s="171">
        <f t="shared" si="2"/>
        <v>1480</v>
      </c>
    </row>
    <row r="16" spans="1:14" x14ac:dyDescent="0.25">
      <c r="A16" s="203"/>
      <c r="B16" s="14" t="s">
        <v>16</v>
      </c>
      <c r="C16" s="15">
        <v>254</v>
      </c>
      <c r="D16" s="13">
        <v>314</v>
      </c>
      <c r="E16" s="13">
        <v>254</v>
      </c>
      <c r="F16" s="13">
        <v>254</v>
      </c>
      <c r="G16" s="13">
        <v>254</v>
      </c>
      <c r="H16" s="13">
        <v>254</v>
      </c>
      <c r="I16" s="13">
        <v>4887</v>
      </c>
      <c r="J16" s="85">
        <f t="shared" si="0"/>
        <v>19.240157480314959</v>
      </c>
      <c r="K16" s="97" t="s">
        <v>16</v>
      </c>
      <c r="L16" s="119" t="s">
        <v>136</v>
      </c>
      <c r="M16" s="116">
        <f t="shared" si="1"/>
        <v>19.240157480314959</v>
      </c>
      <c r="N16" s="171">
        <f t="shared" si="2"/>
        <v>4633</v>
      </c>
    </row>
    <row r="17" spans="1:14" x14ac:dyDescent="0.25">
      <c r="A17" s="203"/>
      <c r="B17" s="14" t="s">
        <v>99</v>
      </c>
      <c r="C17" s="15">
        <v>0</v>
      </c>
      <c r="D17" s="13">
        <v>0</v>
      </c>
      <c r="E17" s="13">
        <v>254</v>
      </c>
      <c r="F17" s="13">
        <v>254</v>
      </c>
      <c r="G17" s="13">
        <v>254</v>
      </c>
      <c r="H17" s="13">
        <v>254</v>
      </c>
      <c r="I17" s="13">
        <v>769</v>
      </c>
      <c r="J17" s="84">
        <f t="shared" si="0"/>
        <v>3.0275590551181102</v>
      </c>
      <c r="K17" s="97" t="s">
        <v>99</v>
      </c>
      <c r="L17" s="119" t="s">
        <v>136</v>
      </c>
      <c r="M17" s="117"/>
      <c r="N17" s="171">
        <f t="shared" si="2"/>
        <v>769</v>
      </c>
    </row>
    <row r="18" spans="1:14" x14ac:dyDescent="0.25">
      <c r="A18" s="203"/>
      <c r="B18" s="14" t="s">
        <v>3</v>
      </c>
      <c r="C18" s="15">
        <v>2919</v>
      </c>
      <c r="D18" s="13">
        <v>2919</v>
      </c>
      <c r="E18" s="13">
        <v>2919</v>
      </c>
      <c r="F18" s="13">
        <v>2919</v>
      </c>
      <c r="G18" s="13">
        <v>2919</v>
      </c>
      <c r="H18" s="13">
        <v>2919</v>
      </c>
      <c r="I18" s="13">
        <v>3046</v>
      </c>
      <c r="J18" s="83">
        <f t="shared" si="0"/>
        <v>1.0435080507022954</v>
      </c>
      <c r="K18" s="88" t="s">
        <v>3</v>
      </c>
      <c r="L18" s="121" t="s">
        <v>134</v>
      </c>
      <c r="M18" s="115">
        <f>SUM(I18/C18)</f>
        <v>1.0435080507022954</v>
      </c>
      <c r="N18" s="171">
        <f t="shared" si="2"/>
        <v>127</v>
      </c>
    </row>
    <row r="19" spans="1:14" x14ac:dyDescent="0.25">
      <c r="A19" s="203"/>
      <c r="B19" s="14" t="s">
        <v>12</v>
      </c>
      <c r="C19" s="15">
        <v>2810</v>
      </c>
      <c r="D19" s="13">
        <v>2715</v>
      </c>
      <c r="E19" s="13">
        <v>2810</v>
      </c>
      <c r="F19" s="13">
        <v>2803.25</v>
      </c>
      <c r="G19" s="13">
        <v>2810</v>
      </c>
      <c r="H19" s="13">
        <v>2787.8920000000003</v>
      </c>
      <c r="I19" s="13">
        <v>8703</v>
      </c>
      <c r="J19" s="84">
        <f t="shared" si="0"/>
        <v>3.1217134666622663</v>
      </c>
      <c r="K19" s="88" t="s">
        <v>12</v>
      </c>
      <c r="L19" s="121" t="s">
        <v>134</v>
      </c>
      <c r="M19" s="116">
        <f>SUM(I19/C19)</f>
        <v>3.0971530249110319</v>
      </c>
      <c r="N19" s="171">
        <f t="shared" si="2"/>
        <v>5893</v>
      </c>
    </row>
    <row r="20" spans="1:14" x14ac:dyDescent="0.25">
      <c r="A20" s="203"/>
      <c r="B20" s="14" t="s">
        <v>18</v>
      </c>
      <c r="C20" s="15">
        <v>96</v>
      </c>
      <c r="D20" s="13">
        <v>97</v>
      </c>
      <c r="E20" s="13">
        <v>254</v>
      </c>
      <c r="F20" s="13">
        <v>254</v>
      </c>
      <c r="G20" s="13">
        <v>254</v>
      </c>
      <c r="H20" s="13">
        <v>254</v>
      </c>
      <c r="I20" s="13">
        <v>776</v>
      </c>
      <c r="J20" s="84">
        <f t="shared" si="0"/>
        <v>3.0551181102362204</v>
      </c>
      <c r="K20" s="88" t="s">
        <v>18</v>
      </c>
      <c r="L20" s="121" t="s">
        <v>134</v>
      </c>
      <c r="M20" s="116">
        <f>SUM(I20/C20)</f>
        <v>8.0833333333333339</v>
      </c>
      <c r="N20" s="171">
        <f t="shared" si="2"/>
        <v>680</v>
      </c>
    </row>
    <row r="21" spans="1:14" x14ac:dyDescent="0.25">
      <c r="A21" s="203"/>
      <c r="B21" s="17" t="s">
        <v>13</v>
      </c>
      <c r="C21" s="18">
        <v>2376</v>
      </c>
      <c r="D21" s="16">
        <v>3626</v>
      </c>
      <c r="E21" s="16">
        <v>2334</v>
      </c>
      <c r="F21" s="16">
        <v>2332.877</v>
      </c>
      <c r="G21" s="16">
        <v>2334</v>
      </c>
      <c r="H21" s="16">
        <v>2334</v>
      </c>
      <c r="I21" s="16">
        <v>2334</v>
      </c>
      <c r="J21" s="83">
        <f t="shared" si="0"/>
        <v>1</v>
      </c>
      <c r="K21" s="120" t="s">
        <v>13</v>
      </c>
      <c r="L21" s="120" t="s">
        <v>135</v>
      </c>
      <c r="M21" s="115">
        <f>SUM(I21/C21)</f>
        <v>0.98232323232323238</v>
      </c>
      <c r="N21" s="171">
        <f t="shared" si="2"/>
        <v>-42</v>
      </c>
    </row>
    <row r="22" spans="1:14" x14ac:dyDescent="0.25">
      <c r="A22" s="203"/>
      <c r="B22" s="14" t="s">
        <v>1</v>
      </c>
      <c r="C22" s="18">
        <v>132</v>
      </c>
      <c r="D22" s="16">
        <v>132</v>
      </c>
      <c r="E22" s="16">
        <v>246</v>
      </c>
      <c r="F22" s="16">
        <v>246</v>
      </c>
      <c r="G22" s="16">
        <v>246</v>
      </c>
      <c r="H22" s="16">
        <v>246</v>
      </c>
      <c r="I22" s="16">
        <v>753</v>
      </c>
      <c r="J22" s="84">
        <f t="shared" si="0"/>
        <v>3.0609756097560976</v>
      </c>
      <c r="K22" s="120" t="s">
        <v>1</v>
      </c>
      <c r="L22" s="120" t="s">
        <v>135</v>
      </c>
      <c r="M22" s="116">
        <f>SUM(I22/C22)</f>
        <v>5.7045454545454541</v>
      </c>
      <c r="N22" s="171">
        <f t="shared" si="2"/>
        <v>621</v>
      </c>
    </row>
    <row r="23" spans="1:14" x14ac:dyDescent="0.25">
      <c r="A23" s="203"/>
      <c r="B23" s="14" t="s">
        <v>8</v>
      </c>
      <c r="C23" s="18">
        <v>1</v>
      </c>
      <c r="D23" s="16">
        <v>0</v>
      </c>
      <c r="E23" s="16">
        <v>246</v>
      </c>
      <c r="F23" s="16">
        <v>246</v>
      </c>
      <c r="G23" s="16">
        <v>246</v>
      </c>
      <c r="H23" s="16">
        <v>246</v>
      </c>
      <c r="I23" s="16">
        <v>1417</v>
      </c>
      <c r="J23" s="85">
        <f t="shared" si="0"/>
        <v>5.7601626016260159</v>
      </c>
      <c r="K23" s="120" t="s">
        <v>8</v>
      </c>
      <c r="L23" s="120" t="s">
        <v>135</v>
      </c>
      <c r="M23" s="117"/>
      <c r="N23" s="171">
        <f t="shared" si="2"/>
        <v>1416</v>
      </c>
    </row>
    <row r="24" spans="1:14" ht="15.75" thickBot="1" x14ac:dyDescent="0.3">
      <c r="A24" s="203"/>
      <c r="B24" s="17" t="s">
        <v>100</v>
      </c>
      <c r="C24" s="18">
        <v>0</v>
      </c>
      <c r="D24" s="16">
        <v>0</v>
      </c>
      <c r="E24" s="16">
        <v>254</v>
      </c>
      <c r="F24" s="16">
        <v>254</v>
      </c>
      <c r="G24" s="16">
        <v>254</v>
      </c>
      <c r="H24" s="16">
        <v>254</v>
      </c>
      <c r="I24" s="16">
        <v>1646</v>
      </c>
      <c r="J24" s="85">
        <f t="shared" si="0"/>
        <v>6.4803149606299213</v>
      </c>
      <c r="K24" s="88" t="s">
        <v>100</v>
      </c>
      <c r="L24" s="121" t="s">
        <v>157</v>
      </c>
      <c r="M24" s="117"/>
      <c r="N24" s="171">
        <f t="shared" si="2"/>
        <v>1646</v>
      </c>
    </row>
    <row r="25" spans="1:14" ht="15.75" thickBot="1" x14ac:dyDescent="0.3">
      <c r="A25" s="80"/>
      <c r="B25" s="35" t="s">
        <v>0</v>
      </c>
      <c r="C25" s="40">
        <v>90039</v>
      </c>
      <c r="D25" s="36">
        <f>+SUM(D5:D24)</f>
        <v>95593</v>
      </c>
      <c r="E25" s="36">
        <f>+SUM(E5:E24)</f>
        <v>93354</v>
      </c>
      <c r="F25" s="36">
        <f>+SUM(F5:F24)</f>
        <v>93301.948999999979</v>
      </c>
      <c r="G25" s="36">
        <f>+SUM(G5:G24)</f>
        <v>93354</v>
      </c>
      <c r="H25" s="36">
        <f>SUM(H5:H24)</f>
        <v>93246.997000000003</v>
      </c>
      <c r="I25" s="36">
        <f>SUM(I5:I24)</f>
        <v>130088</v>
      </c>
      <c r="J25" s="86">
        <f t="shared" si="0"/>
        <v>1.3950905035579859</v>
      </c>
      <c r="K25" s="74"/>
      <c r="L25" s="74"/>
      <c r="M25" s="74"/>
      <c r="N25" s="74"/>
    </row>
    <row r="26" spans="1:14" ht="15.75" thickBot="1" x14ac:dyDescent="0.3">
      <c r="B26" s="188" t="s">
        <v>148</v>
      </c>
      <c r="C26" s="189">
        <v>1</v>
      </c>
      <c r="D26" s="190"/>
      <c r="E26" s="190"/>
      <c r="F26" s="191">
        <f>SUM(F25/D25)</f>
        <v>0.9760332764951406</v>
      </c>
      <c r="G26" s="190"/>
      <c r="H26" s="191">
        <f>SUM(H25/F25)</f>
        <v>0.99941103052413216</v>
      </c>
      <c r="I26" s="191">
        <f>SUM(I25/H25)</f>
        <v>1.3950905035579859</v>
      </c>
      <c r="N26" s="261"/>
    </row>
    <row r="27" spans="1:14" ht="15.75" thickBot="1" x14ac:dyDescent="0.3">
      <c r="B27" s="188" t="s">
        <v>149</v>
      </c>
      <c r="C27" s="75"/>
      <c r="D27" s="75"/>
      <c r="E27" s="75"/>
      <c r="F27" s="75"/>
      <c r="G27" s="75"/>
      <c r="H27" s="75"/>
      <c r="I27" s="192">
        <f>SUM(I25/C25)</f>
        <v>1.4447961438932018</v>
      </c>
      <c r="N27" s="40"/>
    </row>
  </sheetData>
  <sortState ref="B5:N27">
    <sortCondition ref="L4"/>
  </sortState>
  <pageMargins left="0.51181102362204722" right="0.51181102362204722" top="0.59055118110236227" bottom="0.59055118110236227" header="0.31496062992125984" footer="0.31496062992125984"/>
  <pageSetup paperSize="9" scale="73" fitToHeight="0" orientation="landscape" r:id="rId1"/>
  <headerFooter>
    <oddFooter>&amp;C&amp;A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N67"/>
  <sheetViews>
    <sheetView topLeftCell="A3" zoomScale="80" zoomScaleNormal="80" zoomScalePageLayoutView="80" workbookViewId="0">
      <selection activeCell="C4" sqref="C4"/>
    </sheetView>
  </sheetViews>
  <sheetFormatPr defaultRowHeight="15" x14ac:dyDescent="0.25"/>
  <cols>
    <col min="1" max="1" width="1.7109375" style="3" customWidth="1"/>
    <col min="2" max="2" width="59.7109375" customWidth="1"/>
    <col min="3" max="4" width="17.7109375" customWidth="1"/>
    <col min="5" max="5" width="17.7109375" hidden="1" customWidth="1"/>
    <col min="6" max="6" width="17.5703125" customWidth="1"/>
    <col min="7" max="7" width="17.5703125" hidden="1" customWidth="1"/>
    <col min="8" max="9" width="17.5703125" customWidth="1"/>
    <col min="11" max="11" width="46.140625" customWidth="1"/>
  </cols>
  <sheetData>
    <row r="1" spans="1:14" ht="18.75" x14ac:dyDescent="0.3">
      <c r="A1" s="8"/>
      <c r="B1" s="6" t="s">
        <v>128</v>
      </c>
      <c r="C1" s="6"/>
    </row>
    <row r="2" spans="1:14" ht="9.9499999999999993" customHeight="1" x14ac:dyDescent="0.3">
      <c r="A2" s="8"/>
      <c r="B2" s="6"/>
      <c r="C2" s="6"/>
    </row>
    <row r="3" spans="1:14" ht="15.75" thickBot="1" x14ac:dyDescent="0.3">
      <c r="G3" s="51"/>
      <c r="H3" s="51"/>
      <c r="I3" s="51"/>
    </row>
    <row r="4" spans="1:14" ht="75" customHeight="1" thickBot="1" x14ac:dyDescent="0.3">
      <c r="B4" s="110" t="s">
        <v>92</v>
      </c>
      <c r="C4" s="45" t="s">
        <v>166</v>
      </c>
      <c r="D4" s="21" t="s">
        <v>96</v>
      </c>
      <c r="E4" s="21" t="s">
        <v>105</v>
      </c>
      <c r="F4" s="21" t="s">
        <v>111</v>
      </c>
      <c r="G4" s="21" t="s">
        <v>112</v>
      </c>
      <c r="H4" s="21" t="s">
        <v>126</v>
      </c>
      <c r="I4" s="21" t="s">
        <v>127</v>
      </c>
      <c r="J4" s="81" t="s">
        <v>130</v>
      </c>
      <c r="K4" s="21" t="s">
        <v>132</v>
      </c>
      <c r="L4" s="21" t="s">
        <v>131</v>
      </c>
      <c r="M4" s="43" t="s">
        <v>159</v>
      </c>
      <c r="N4" s="110" t="s">
        <v>156</v>
      </c>
    </row>
    <row r="5" spans="1:14" x14ac:dyDescent="0.25">
      <c r="A5" s="31"/>
      <c r="B5" s="142" t="s">
        <v>40</v>
      </c>
      <c r="C5" s="160">
        <v>95795.6</v>
      </c>
      <c r="D5" s="160">
        <v>95796</v>
      </c>
      <c r="E5" s="160">
        <v>92333</v>
      </c>
      <c r="F5" s="160">
        <v>92333.264999999999</v>
      </c>
      <c r="G5" s="160">
        <v>92768.862000000008</v>
      </c>
      <c r="H5" s="160">
        <v>92768.862000000008</v>
      </c>
      <c r="I5" s="160">
        <v>92768.862000000008</v>
      </c>
      <c r="J5" s="131">
        <f t="shared" ref="J5:J17" si="0">SUM(I5/H5)</f>
        <v>1</v>
      </c>
      <c r="K5" s="161" t="s">
        <v>40</v>
      </c>
      <c r="L5" s="132" t="s">
        <v>133</v>
      </c>
      <c r="M5" s="260">
        <f>I5-C5</f>
        <v>-3026.7379999999976</v>
      </c>
      <c r="N5" s="143">
        <f t="shared" ref="N5:N17" si="1">SUM(I5/C5)</f>
        <v>0.96840420645624647</v>
      </c>
    </row>
    <row r="6" spans="1:14" x14ac:dyDescent="0.25">
      <c r="A6" s="31"/>
      <c r="B6" s="144" t="s">
        <v>33</v>
      </c>
      <c r="C6" s="151">
        <v>82633.7</v>
      </c>
      <c r="D6" s="151">
        <v>82634</v>
      </c>
      <c r="E6" s="151">
        <v>76468</v>
      </c>
      <c r="F6" s="151">
        <v>76468.34</v>
      </c>
      <c r="G6" s="151">
        <v>76903.937000000005</v>
      </c>
      <c r="H6" s="151">
        <v>76903.937000000005</v>
      </c>
      <c r="I6" s="151">
        <v>76903.937000000005</v>
      </c>
      <c r="J6" s="83">
        <f t="shared" si="0"/>
        <v>1</v>
      </c>
      <c r="K6" s="153" t="s">
        <v>33</v>
      </c>
      <c r="L6" s="76" t="s">
        <v>133</v>
      </c>
      <c r="M6" s="171">
        <f t="shared" ref="M6:M26" si="2">I6-C6</f>
        <v>-5729.7629999999917</v>
      </c>
      <c r="N6" s="145">
        <f t="shared" si="1"/>
        <v>0.9306606989642241</v>
      </c>
    </row>
    <row r="7" spans="1:14" s="215" customFormat="1" x14ac:dyDescent="0.25">
      <c r="A7" s="207"/>
      <c r="B7" s="252" t="s">
        <v>32</v>
      </c>
      <c r="C7" s="253">
        <v>72542.2</v>
      </c>
      <c r="D7" s="253">
        <v>72542</v>
      </c>
      <c r="E7" s="253">
        <v>75715</v>
      </c>
      <c r="F7" s="253">
        <v>75714.763999999996</v>
      </c>
      <c r="G7" s="253">
        <v>76150.361000000004</v>
      </c>
      <c r="H7" s="253">
        <v>76150.361000000004</v>
      </c>
      <c r="I7" s="253">
        <v>76150.361000000004</v>
      </c>
      <c r="J7" s="211">
        <f t="shared" si="0"/>
        <v>1</v>
      </c>
      <c r="K7" s="254" t="s">
        <v>32</v>
      </c>
      <c r="L7" s="227" t="s">
        <v>133</v>
      </c>
      <c r="M7" s="262">
        <f t="shared" si="2"/>
        <v>3608.1610000000073</v>
      </c>
      <c r="N7" s="255">
        <f t="shared" si="1"/>
        <v>1.0497387865270147</v>
      </c>
    </row>
    <row r="8" spans="1:14" x14ac:dyDescent="0.25">
      <c r="A8" s="31"/>
      <c r="B8" s="144" t="s">
        <v>101</v>
      </c>
      <c r="C8" s="151">
        <v>35301.4</v>
      </c>
      <c r="D8" s="151">
        <v>35301</v>
      </c>
      <c r="E8" s="151">
        <v>38392</v>
      </c>
      <c r="F8" s="151">
        <v>38392.451999999997</v>
      </c>
      <c r="G8" s="151">
        <v>38392.451999999997</v>
      </c>
      <c r="H8" s="151">
        <v>38392.451999999997</v>
      </c>
      <c r="I8" s="151">
        <v>38392.451999999997</v>
      </c>
      <c r="J8" s="83">
        <f t="shared" si="0"/>
        <v>1</v>
      </c>
      <c r="K8" s="153" t="s">
        <v>101</v>
      </c>
      <c r="L8" s="76" t="s">
        <v>133</v>
      </c>
      <c r="M8" s="171">
        <f t="shared" si="2"/>
        <v>3091.051999999996</v>
      </c>
      <c r="N8" s="145">
        <f t="shared" si="1"/>
        <v>1.0875617397610291</v>
      </c>
    </row>
    <row r="9" spans="1:14" x14ac:dyDescent="0.25">
      <c r="A9" s="31"/>
      <c r="B9" s="144" t="s">
        <v>102</v>
      </c>
      <c r="C9" s="151">
        <v>28216.400000000001</v>
      </c>
      <c r="D9" s="151">
        <v>28216</v>
      </c>
      <c r="E9" s="151">
        <v>32634</v>
      </c>
      <c r="F9" s="151">
        <v>32634.234</v>
      </c>
      <c r="G9" s="151">
        <v>33069.830999999998</v>
      </c>
      <c r="H9" s="151">
        <v>33069.830999999998</v>
      </c>
      <c r="I9" s="151">
        <v>33069.830999999998</v>
      </c>
      <c r="J9" s="83">
        <f t="shared" si="0"/>
        <v>1</v>
      </c>
      <c r="K9" s="153" t="s">
        <v>102</v>
      </c>
      <c r="L9" s="76" t="s">
        <v>133</v>
      </c>
      <c r="M9" s="171">
        <f t="shared" si="2"/>
        <v>4853.4309999999969</v>
      </c>
      <c r="N9" s="145">
        <f t="shared" si="1"/>
        <v>1.1720074495683361</v>
      </c>
    </row>
    <row r="10" spans="1:14" x14ac:dyDescent="0.25">
      <c r="A10" s="31"/>
      <c r="B10" s="252" t="s">
        <v>34</v>
      </c>
      <c r="C10" s="253">
        <v>20388.900000000001</v>
      </c>
      <c r="D10" s="253">
        <v>20389</v>
      </c>
      <c r="E10" s="253">
        <v>30054</v>
      </c>
      <c r="F10" s="253">
        <v>30054.369000000002</v>
      </c>
      <c r="G10" s="253">
        <v>32781.966</v>
      </c>
      <c r="H10" s="253">
        <v>32781.966</v>
      </c>
      <c r="I10" s="253">
        <v>32781.966</v>
      </c>
      <c r="J10" s="211">
        <f t="shared" si="0"/>
        <v>1</v>
      </c>
      <c r="K10" s="254" t="s">
        <v>34</v>
      </c>
      <c r="L10" s="227" t="s">
        <v>133</v>
      </c>
      <c r="M10" s="262">
        <f t="shared" si="2"/>
        <v>12393.065999999999</v>
      </c>
      <c r="N10" s="255">
        <f t="shared" si="1"/>
        <v>1.6078339684828509</v>
      </c>
    </row>
    <row r="11" spans="1:14" x14ac:dyDescent="0.25">
      <c r="A11" s="31"/>
      <c r="B11" s="252" t="s">
        <v>35</v>
      </c>
      <c r="C11" s="253">
        <v>20103.5</v>
      </c>
      <c r="D11" s="253">
        <v>20103</v>
      </c>
      <c r="E11" s="253">
        <v>27865</v>
      </c>
      <c r="F11" s="253">
        <v>27864.79</v>
      </c>
      <c r="G11" s="253">
        <v>53300.387000000002</v>
      </c>
      <c r="H11" s="253">
        <v>53300.387000000002</v>
      </c>
      <c r="I11" s="253">
        <v>53300.387000000002</v>
      </c>
      <c r="J11" s="211">
        <f t="shared" si="0"/>
        <v>1</v>
      </c>
      <c r="K11" s="254" t="s">
        <v>35</v>
      </c>
      <c r="L11" s="227" t="s">
        <v>133</v>
      </c>
      <c r="M11" s="262">
        <f t="shared" si="2"/>
        <v>33196.887000000002</v>
      </c>
      <c r="N11" s="255">
        <f t="shared" si="1"/>
        <v>2.6512988783047731</v>
      </c>
    </row>
    <row r="12" spans="1:14" x14ac:dyDescent="0.25">
      <c r="A12" s="31"/>
      <c r="B12" s="144" t="s">
        <v>26</v>
      </c>
      <c r="C12" s="151">
        <v>18157.099999999999</v>
      </c>
      <c r="D12" s="151">
        <v>18157</v>
      </c>
      <c r="E12" s="151">
        <v>18034</v>
      </c>
      <c r="F12" s="151">
        <v>18034.342000000001</v>
      </c>
      <c r="G12" s="151">
        <v>18034.342000000001</v>
      </c>
      <c r="H12" s="151">
        <v>18034.342000000001</v>
      </c>
      <c r="I12" s="151">
        <v>18034.342000000001</v>
      </c>
      <c r="J12" s="83">
        <f t="shared" si="0"/>
        <v>1</v>
      </c>
      <c r="K12" s="153" t="s">
        <v>26</v>
      </c>
      <c r="L12" s="76" t="s">
        <v>133</v>
      </c>
      <c r="M12" s="171">
        <f t="shared" si="2"/>
        <v>-122.75799999999799</v>
      </c>
      <c r="N12" s="145">
        <f t="shared" si="1"/>
        <v>0.99323911858171199</v>
      </c>
    </row>
    <row r="13" spans="1:14" x14ac:dyDescent="0.25">
      <c r="A13" s="31"/>
      <c r="B13" s="147" t="s">
        <v>37</v>
      </c>
      <c r="C13" s="151">
        <v>16194.7</v>
      </c>
      <c r="D13" s="151">
        <v>16195</v>
      </c>
      <c r="E13" s="151">
        <v>23992</v>
      </c>
      <c r="F13" s="151">
        <v>23991.649000000001</v>
      </c>
      <c r="G13" s="151">
        <v>20506.871999999999</v>
      </c>
      <c r="H13" s="151">
        <v>20506.871999999999</v>
      </c>
      <c r="I13" s="151">
        <v>20506.871999999999</v>
      </c>
      <c r="J13" s="83">
        <f t="shared" si="0"/>
        <v>1</v>
      </c>
      <c r="K13" s="152" t="s">
        <v>37</v>
      </c>
      <c r="L13" s="76" t="s">
        <v>133</v>
      </c>
      <c r="M13" s="171">
        <f t="shared" si="2"/>
        <v>4312.1719999999987</v>
      </c>
      <c r="N13" s="145">
        <f t="shared" si="1"/>
        <v>1.2662705700012966</v>
      </c>
    </row>
    <row r="14" spans="1:14" x14ac:dyDescent="0.25">
      <c r="A14" s="31"/>
      <c r="B14" s="144" t="s">
        <v>38</v>
      </c>
      <c r="C14" s="151">
        <v>15681</v>
      </c>
      <c r="D14" s="151">
        <v>15681</v>
      </c>
      <c r="E14" s="151">
        <v>24599</v>
      </c>
      <c r="F14" s="151">
        <v>24598.503000000001</v>
      </c>
      <c r="G14" s="151">
        <v>25034.100000000002</v>
      </c>
      <c r="H14" s="151">
        <v>25034.100000000002</v>
      </c>
      <c r="I14" s="151">
        <v>25034.100000000002</v>
      </c>
      <c r="J14" s="83">
        <f t="shared" si="0"/>
        <v>1</v>
      </c>
      <c r="K14" s="153" t="s">
        <v>38</v>
      </c>
      <c r="L14" s="76" t="s">
        <v>133</v>
      </c>
      <c r="M14" s="171">
        <f t="shared" si="2"/>
        <v>9353.1000000000022</v>
      </c>
      <c r="N14" s="165">
        <f t="shared" si="1"/>
        <v>1.5964606849052996</v>
      </c>
    </row>
    <row r="15" spans="1:14" s="215" customFormat="1" x14ac:dyDescent="0.25">
      <c r="A15" s="207"/>
      <c r="B15" s="144" t="s">
        <v>28</v>
      </c>
      <c r="C15" s="151">
        <v>56137.8</v>
      </c>
      <c r="D15" s="151">
        <v>56138</v>
      </c>
      <c r="E15" s="151">
        <v>48089</v>
      </c>
      <c r="F15" s="151">
        <v>48088.705999999998</v>
      </c>
      <c r="G15" s="151">
        <v>48088.705999999998</v>
      </c>
      <c r="H15" s="151">
        <v>48088.705999999998</v>
      </c>
      <c r="I15" s="151">
        <v>48088.705999999998</v>
      </c>
      <c r="J15" s="83">
        <f t="shared" si="0"/>
        <v>1</v>
      </c>
      <c r="K15" s="154" t="s">
        <v>28</v>
      </c>
      <c r="L15" s="77" t="s">
        <v>136</v>
      </c>
      <c r="M15" s="171">
        <f t="shared" si="2"/>
        <v>-8049.0940000000046</v>
      </c>
      <c r="N15" s="166">
        <f t="shared" si="1"/>
        <v>0.85661899825073295</v>
      </c>
    </row>
    <row r="16" spans="1:14" s="215" customFormat="1" x14ac:dyDescent="0.25">
      <c r="A16" s="207"/>
      <c r="B16" s="144" t="s">
        <v>27</v>
      </c>
      <c r="C16" s="151">
        <v>42222.9</v>
      </c>
      <c r="D16" s="151">
        <v>42223</v>
      </c>
      <c r="E16" s="151">
        <v>49829</v>
      </c>
      <c r="F16" s="151">
        <v>49829.472999999998</v>
      </c>
      <c r="G16" s="151">
        <v>50265.07</v>
      </c>
      <c r="H16" s="151">
        <v>50265.07</v>
      </c>
      <c r="I16" s="151">
        <v>50265.07</v>
      </c>
      <c r="J16" s="83">
        <f t="shared" si="0"/>
        <v>1</v>
      </c>
      <c r="K16" s="154" t="s">
        <v>27</v>
      </c>
      <c r="L16" s="77" t="s">
        <v>136</v>
      </c>
      <c r="M16" s="171">
        <f t="shared" si="2"/>
        <v>8042.1699999999983</v>
      </c>
      <c r="N16" s="145">
        <f t="shared" si="1"/>
        <v>1.1904693898334788</v>
      </c>
    </row>
    <row r="17" spans="1:14" x14ac:dyDescent="0.25">
      <c r="A17" s="31"/>
      <c r="B17" s="146" t="s">
        <v>118</v>
      </c>
      <c r="C17" s="151">
        <v>26898.9</v>
      </c>
      <c r="D17" s="151">
        <v>26899</v>
      </c>
      <c r="E17" s="151">
        <v>20876</v>
      </c>
      <c r="F17" s="151">
        <v>20875.881000000001</v>
      </c>
      <c r="G17" s="151">
        <v>20875.881000000001</v>
      </c>
      <c r="H17" s="151">
        <v>20875.881000000001</v>
      </c>
      <c r="I17" s="151">
        <v>20875.881000000001</v>
      </c>
      <c r="J17" s="83">
        <f t="shared" si="0"/>
        <v>1</v>
      </c>
      <c r="K17" s="155" t="s">
        <v>118</v>
      </c>
      <c r="L17" s="77" t="s">
        <v>136</v>
      </c>
      <c r="M17" s="171">
        <f t="shared" si="2"/>
        <v>-6023.0190000000002</v>
      </c>
      <c r="N17" s="165">
        <f t="shared" si="1"/>
        <v>0.77608679165319028</v>
      </c>
    </row>
    <row r="18" spans="1:14" s="215" customFormat="1" x14ac:dyDescent="0.25">
      <c r="A18" s="207"/>
      <c r="B18" s="144" t="s">
        <v>145</v>
      </c>
      <c r="C18" s="158">
        <v>0</v>
      </c>
      <c r="D18" s="158">
        <v>0</v>
      </c>
      <c r="E18" s="158">
        <v>0</v>
      </c>
      <c r="F18" s="158">
        <v>0</v>
      </c>
      <c r="G18" s="158">
        <v>0</v>
      </c>
      <c r="H18" s="158">
        <v>0</v>
      </c>
      <c r="I18" s="158">
        <v>0</v>
      </c>
      <c r="J18" s="150" t="s">
        <v>142</v>
      </c>
      <c r="K18" s="154" t="s">
        <v>145</v>
      </c>
      <c r="L18" s="159" t="s">
        <v>136</v>
      </c>
      <c r="M18" s="171">
        <f t="shared" si="2"/>
        <v>0</v>
      </c>
      <c r="N18" s="162"/>
    </row>
    <row r="19" spans="1:14" x14ac:dyDescent="0.25">
      <c r="A19" s="31"/>
      <c r="B19" s="147" t="s">
        <v>31</v>
      </c>
      <c r="C19" s="151">
        <v>24417.1</v>
      </c>
      <c r="D19" s="151">
        <v>24417</v>
      </c>
      <c r="E19" s="151">
        <v>24122</v>
      </c>
      <c r="F19" s="151">
        <v>24121.862000000001</v>
      </c>
      <c r="G19" s="151">
        <v>24121.862000000001</v>
      </c>
      <c r="H19" s="151">
        <v>24121.862000000001</v>
      </c>
      <c r="I19" s="151">
        <v>24121.862000000001</v>
      </c>
      <c r="J19" s="83">
        <f>SUM(I19/H19)</f>
        <v>1</v>
      </c>
      <c r="K19" s="156" t="s">
        <v>31</v>
      </c>
      <c r="L19" s="78" t="s">
        <v>134</v>
      </c>
      <c r="M19" s="171">
        <f t="shared" si="2"/>
        <v>-295.23799999999756</v>
      </c>
      <c r="N19" s="145">
        <f>SUM(I19/C19)</f>
        <v>0.98790855588911064</v>
      </c>
    </row>
    <row r="20" spans="1:14" x14ac:dyDescent="0.25">
      <c r="A20" s="31"/>
      <c r="B20" s="144" t="s">
        <v>103</v>
      </c>
      <c r="C20" s="151">
        <v>21027.599999999999</v>
      </c>
      <c r="D20" s="151">
        <v>21028</v>
      </c>
      <c r="E20" s="151">
        <v>21067</v>
      </c>
      <c r="F20" s="151">
        <v>21067.017</v>
      </c>
      <c r="G20" s="151">
        <v>21067.017</v>
      </c>
      <c r="H20" s="151">
        <v>21067.017</v>
      </c>
      <c r="I20" s="151">
        <v>21067.017</v>
      </c>
      <c r="J20" s="83">
        <f>SUM(I20/H20)</f>
        <v>1</v>
      </c>
      <c r="K20" s="157" t="s">
        <v>103</v>
      </c>
      <c r="L20" s="78" t="s">
        <v>134</v>
      </c>
      <c r="M20" s="171">
        <f t="shared" si="2"/>
        <v>39.417000000001281</v>
      </c>
      <c r="N20" s="145">
        <f>SUM(I20/C20)</f>
        <v>1.0018745363236889</v>
      </c>
    </row>
    <row r="21" spans="1:14" x14ac:dyDescent="0.25">
      <c r="A21" s="31"/>
      <c r="B21" s="252" t="s">
        <v>30</v>
      </c>
      <c r="C21" s="253">
        <v>16260.5</v>
      </c>
      <c r="D21" s="253">
        <v>16261</v>
      </c>
      <c r="E21" s="253">
        <v>15285</v>
      </c>
      <c r="F21" s="253">
        <v>15285.416999999999</v>
      </c>
      <c r="G21" s="253">
        <v>15858.416999999999</v>
      </c>
      <c r="H21" s="253">
        <v>15858.416999999999</v>
      </c>
      <c r="I21" s="253">
        <v>15858.416999999999</v>
      </c>
      <c r="J21" s="211">
        <f>SUM(I21/H21)</f>
        <v>1</v>
      </c>
      <c r="K21" s="248" t="s">
        <v>30</v>
      </c>
      <c r="L21" s="256" t="s">
        <v>134</v>
      </c>
      <c r="M21" s="262">
        <f t="shared" si="2"/>
        <v>-402.08300000000054</v>
      </c>
      <c r="N21" s="255">
        <f>SUM(I21/C21)</f>
        <v>0.97527240859752162</v>
      </c>
    </row>
    <row r="22" spans="1:14" x14ac:dyDescent="0.25">
      <c r="A22" s="31"/>
      <c r="B22" s="144" t="s">
        <v>29</v>
      </c>
      <c r="C22" s="151">
        <v>15157.7</v>
      </c>
      <c r="D22" s="151">
        <v>15158</v>
      </c>
      <c r="E22" s="151">
        <v>17697</v>
      </c>
      <c r="F22" s="151">
        <v>17697.112000000001</v>
      </c>
      <c r="G22" s="151">
        <v>17697.112000000001</v>
      </c>
      <c r="H22" s="151">
        <v>17697.112000000001</v>
      </c>
      <c r="I22" s="151">
        <v>17697.112000000001</v>
      </c>
      <c r="J22" s="83">
        <f>SUM(I22/H22)</f>
        <v>1</v>
      </c>
      <c r="K22" s="157" t="s">
        <v>29</v>
      </c>
      <c r="L22" s="78" t="s">
        <v>134</v>
      </c>
      <c r="M22" s="171">
        <f t="shared" si="2"/>
        <v>2539.4120000000003</v>
      </c>
      <c r="N22" s="145">
        <f>SUM(I22/C22)</f>
        <v>1.1675328051089546</v>
      </c>
    </row>
    <row r="23" spans="1:14" x14ac:dyDescent="0.25">
      <c r="A23" s="31"/>
      <c r="B23" s="147" t="s">
        <v>39</v>
      </c>
      <c r="C23" s="151">
        <v>13102.5</v>
      </c>
      <c r="D23" s="151">
        <v>13102</v>
      </c>
      <c r="E23" s="151">
        <v>15690</v>
      </c>
      <c r="F23" s="151">
        <v>15689.970000000001</v>
      </c>
      <c r="G23" s="151">
        <v>15689.970000000001</v>
      </c>
      <c r="H23" s="151">
        <v>15689.970000000001</v>
      </c>
      <c r="I23" s="151">
        <v>15689.970000000001</v>
      </c>
      <c r="J23" s="83">
        <f>SUM(I23/H23)</f>
        <v>1</v>
      </c>
      <c r="K23" s="156" t="s">
        <v>39</v>
      </c>
      <c r="L23" s="78" t="s">
        <v>134</v>
      </c>
      <c r="M23" s="171">
        <f t="shared" si="2"/>
        <v>2587.4700000000012</v>
      </c>
      <c r="N23" s="145">
        <f>SUM(I23/C23)</f>
        <v>1.1974791070406412</v>
      </c>
    </row>
    <row r="24" spans="1:14" x14ac:dyDescent="0.25">
      <c r="A24" s="31"/>
      <c r="B24" s="144" t="s">
        <v>146</v>
      </c>
      <c r="C24" s="158">
        <v>0</v>
      </c>
      <c r="D24" s="158">
        <v>0</v>
      </c>
      <c r="E24" s="158">
        <v>0</v>
      </c>
      <c r="F24" s="158">
        <v>0</v>
      </c>
      <c r="G24" s="158">
        <v>0</v>
      </c>
      <c r="H24" s="158">
        <v>0</v>
      </c>
      <c r="I24" s="158">
        <v>0</v>
      </c>
      <c r="J24" s="150" t="s">
        <v>142</v>
      </c>
      <c r="K24" s="157" t="s">
        <v>146</v>
      </c>
      <c r="L24" s="258" t="s">
        <v>134</v>
      </c>
      <c r="M24" s="171">
        <f t="shared" si="2"/>
        <v>0</v>
      </c>
      <c r="N24" s="162"/>
    </row>
    <row r="25" spans="1:14" x14ac:dyDescent="0.25">
      <c r="A25" s="31"/>
      <c r="B25" s="144" t="s">
        <v>36</v>
      </c>
      <c r="C25" s="151">
        <v>7020.3</v>
      </c>
      <c r="D25" s="151">
        <v>7020</v>
      </c>
      <c r="E25" s="151">
        <v>5881</v>
      </c>
      <c r="F25" s="151">
        <v>5880.7110000000002</v>
      </c>
      <c r="G25" s="151">
        <v>5880.7110000000002</v>
      </c>
      <c r="H25" s="151">
        <v>5880.7110000000002</v>
      </c>
      <c r="I25" s="151">
        <v>5880.7110000000002</v>
      </c>
      <c r="J25" s="83">
        <f>SUM(I25/H25)</f>
        <v>1</v>
      </c>
      <c r="K25" s="251" t="s">
        <v>36</v>
      </c>
      <c r="L25" s="220" t="s">
        <v>135</v>
      </c>
      <c r="M25" s="171">
        <f t="shared" si="2"/>
        <v>-1139.5889999999999</v>
      </c>
      <c r="N25" s="165">
        <f>SUM(I25/C25)</f>
        <v>0.83767232169565409</v>
      </c>
    </row>
    <row r="26" spans="1:14" ht="15.75" thickBot="1" x14ac:dyDescent="0.3">
      <c r="A26" s="31"/>
      <c r="B26" s="148" t="s">
        <v>144</v>
      </c>
      <c r="C26" s="163">
        <v>0</v>
      </c>
      <c r="D26" s="163">
        <v>0</v>
      </c>
      <c r="E26" s="163">
        <v>0</v>
      </c>
      <c r="F26" s="163">
        <v>0</v>
      </c>
      <c r="G26" s="163">
        <v>0</v>
      </c>
      <c r="H26" s="163">
        <v>0</v>
      </c>
      <c r="I26" s="163">
        <v>0</v>
      </c>
      <c r="J26" s="164" t="s">
        <v>142</v>
      </c>
      <c r="K26" s="257" t="s">
        <v>144</v>
      </c>
      <c r="L26" s="259" t="s">
        <v>135</v>
      </c>
      <c r="M26" s="261">
        <f t="shared" si="2"/>
        <v>0</v>
      </c>
      <c r="N26" s="149"/>
    </row>
    <row r="27" spans="1:14" ht="15.75" thickBot="1" x14ac:dyDescent="0.3">
      <c r="B27" s="22" t="s">
        <v>0</v>
      </c>
      <c r="C27" s="23">
        <f t="shared" ref="C27:I27" si="3">SUM(C5:C23)</f>
        <v>620239.5</v>
      </c>
      <c r="D27" s="24">
        <f t="shared" si="3"/>
        <v>620240</v>
      </c>
      <c r="E27" s="24">
        <f t="shared" si="3"/>
        <v>652741</v>
      </c>
      <c r="F27" s="24">
        <f t="shared" si="3"/>
        <v>652742.14599999995</v>
      </c>
      <c r="G27" s="24">
        <f t="shared" si="3"/>
        <v>680607.1449999999</v>
      </c>
      <c r="H27" s="24">
        <f t="shared" si="3"/>
        <v>680607.1449999999</v>
      </c>
      <c r="I27" s="24">
        <f t="shared" si="3"/>
        <v>680607.1449999999</v>
      </c>
      <c r="J27" s="24"/>
      <c r="K27" s="24"/>
      <c r="L27" s="24"/>
      <c r="M27" s="40"/>
      <c r="N27" s="24"/>
    </row>
    <row r="28" spans="1:14" x14ac:dyDescent="0.25">
      <c r="B28" s="188" t="s">
        <v>148</v>
      </c>
      <c r="C28" s="189">
        <v>1</v>
      </c>
      <c r="D28" s="190"/>
      <c r="E28" s="190"/>
      <c r="F28" s="191">
        <f>SUM(F27/D27)</f>
        <v>1.0524025312782148</v>
      </c>
      <c r="G28" s="190"/>
      <c r="H28" s="191">
        <f>SUM(H27/F27)</f>
        <v>1.0426891371589171</v>
      </c>
      <c r="I28" s="191">
        <f>SUM(I27/H27)</f>
        <v>1</v>
      </c>
    </row>
    <row r="29" spans="1:14" x14ac:dyDescent="0.25">
      <c r="B29" s="188" t="s">
        <v>149</v>
      </c>
      <c r="C29" s="75"/>
      <c r="D29" s="75"/>
      <c r="E29" s="75"/>
      <c r="F29" s="75"/>
      <c r="G29" s="75"/>
      <c r="H29" s="75"/>
      <c r="I29" s="192">
        <f>SUM(I27/C27)</f>
        <v>1.0973295718831191</v>
      </c>
    </row>
    <row r="38" spans="3:3" x14ac:dyDescent="0.25">
      <c r="C38" s="7"/>
    </row>
    <row r="67" spans="4:4" x14ac:dyDescent="0.25">
      <c r="D67" s="9"/>
    </row>
  </sheetData>
  <sortState ref="B5:M29">
    <sortCondition ref="L4"/>
  </sortState>
  <pageMargins left="0.51181102362204722" right="0.51181102362204722" top="0.59055118110236227" bottom="0.59055118110236227" header="0.31496062992125984" footer="0.31496062992125984"/>
  <pageSetup paperSize="9" scale="74" fitToHeight="0" orientation="landscape" r:id="rId1"/>
  <headerFooter>
    <oddFooter>&amp;C&amp;A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19" sqref="B19"/>
    </sheetView>
  </sheetViews>
  <sheetFormatPr defaultRowHeight="15" x14ac:dyDescent="0.25"/>
  <cols>
    <col min="1" max="1" width="33.42578125" customWidth="1"/>
    <col min="2" max="2" width="39.140625" customWidth="1"/>
  </cols>
  <sheetData>
    <row r="1" spans="1:2" x14ac:dyDescent="0.25">
      <c r="A1" s="91" t="s">
        <v>137</v>
      </c>
    </row>
    <row r="2" spans="1:2" x14ac:dyDescent="0.25">
      <c r="A2" s="91" t="s">
        <v>139</v>
      </c>
      <c r="B2" s="193" t="s">
        <v>140</v>
      </c>
    </row>
    <row r="3" spans="1:2" x14ac:dyDescent="0.25">
      <c r="B3" s="194" t="s">
        <v>138</v>
      </c>
    </row>
    <row r="4" spans="1:2" x14ac:dyDescent="0.25">
      <c r="B4" s="195" t="s">
        <v>141</v>
      </c>
    </row>
    <row r="5" spans="1:2" x14ac:dyDescent="0.25">
      <c r="B5" s="196" t="s">
        <v>152</v>
      </c>
    </row>
    <row r="6" spans="1:2" x14ac:dyDescent="0.25">
      <c r="B6" s="197" t="s">
        <v>150</v>
      </c>
    </row>
    <row r="7" spans="1:2" x14ac:dyDescent="0.25">
      <c r="B7" s="4"/>
    </row>
    <row r="8" spans="1:2" x14ac:dyDescent="0.25">
      <c r="A8" s="91" t="s">
        <v>131</v>
      </c>
      <c r="B8" s="198" t="s">
        <v>133</v>
      </c>
    </row>
    <row r="9" spans="1:2" x14ac:dyDescent="0.25">
      <c r="B9" s="199" t="s">
        <v>136</v>
      </c>
    </row>
    <row r="10" spans="1:2" x14ac:dyDescent="0.25">
      <c r="B10" s="200" t="s">
        <v>134</v>
      </c>
    </row>
    <row r="11" spans="1:2" x14ac:dyDescent="0.25">
      <c r="B11" s="201" t="s">
        <v>135</v>
      </c>
    </row>
    <row r="12" spans="1:2" ht="15.75" thickBot="1" x14ac:dyDescent="0.3">
      <c r="A12" s="57"/>
      <c r="B12" s="202"/>
    </row>
    <row r="13" spans="1:2" ht="16.5" thickTop="1" thickBot="1" x14ac:dyDescent="0.3">
      <c r="A13" s="273" t="s">
        <v>164</v>
      </c>
      <c r="B13" s="274"/>
    </row>
    <row r="14" spans="1:2" ht="16.5" thickTop="1" thickBot="1" x14ac:dyDescent="0.3">
      <c r="A14" t="s">
        <v>165</v>
      </c>
    </row>
    <row r="15" spans="1:2" x14ac:dyDescent="0.25">
      <c r="A15" s="276" t="s">
        <v>167</v>
      </c>
      <c r="B15" t="s">
        <v>168</v>
      </c>
    </row>
    <row r="16" spans="1:2" x14ac:dyDescent="0.25">
      <c r="B16" t="s">
        <v>169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tabSelected="1" zoomScalePageLayoutView="80" workbookViewId="0">
      <selection activeCell="B27" sqref="B27"/>
    </sheetView>
  </sheetViews>
  <sheetFormatPr defaultRowHeight="15" x14ac:dyDescent="0.25"/>
  <cols>
    <col min="1" max="1" width="1.7109375" style="3" customWidth="1"/>
    <col min="2" max="2" width="59.7109375" customWidth="1"/>
    <col min="3" max="4" width="17.7109375" customWidth="1"/>
    <col min="5" max="5" width="17.7109375" hidden="1" customWidth="1"/>
    <col min="6" max="6" width="17.7109375" customWidth="1"/>
    <col min="7" max="7" width="17.7109375" hidden="1" customWidth="1"/>
    <col min="8" max="9" width="17.7109375" customWidth="1"/>
    <col min="11" max="11" width="50.85546875" customWidth="1"/>
  </cols>
  <sheetData>
    <row r="1" spans="1:14" ht="18.75" x14ac:dyDescent="0.3">
      <c r="A1" s="8"/>
      <c r="B1" s="6" t="s">
        <v>128</v>
      </c>
      <c r="C1" s="6"/>
    </row>
    <row r="2" spans="1:14" ht="9.9499999999999993" customHeight="1" x14ac:dyDescent="0.45">
      <c r="A2" s="8"/>
      <c r="B2" s="6"/>
      <c r="C2" s="6"/>
    </row>
    <row r="3" spans="1:14" ht="15.75" thickBot="1" x14ac:dyDescent="0.3">
      <c r="G3" s="70"/>
      <c r="H3" s="51"/>
      <c r="I3" s="51"/>
    </row>
    <row r="4" spans="1:14" ht="63" customHeight="1" thickBot="1" x14ac:dyDescent="0.3">
      <c r="B4" s="43" t="s">
        <v>84</v>
      </c>
      <c r="C4" s="45" t="s">
        <v>166</v>
      </c>
      <c r="D4" s="21" t="s">
        <v>96</v>
      </c>
      <c r="E4" s="21" t="s">
        <v>97</v>
      </c>
      <c r="F4" s="21" t="s">
        <v>107</v>
      </c>
      <c r="G4" s="21" t="s">
        <v>108</v>
      </c>
      <c r="H4" s="21" t="s">
        <v>124</v>
      </c>
      <c r="I4" s="43" t="s">
        <v>125</v>
      </c>
      <c r="J4" s="81" t="s">
        <v>130</v>
      </c>
      <c r="K4" s="21" t="s">
        <v>132</v>
      </c>
      <c r="L4" s="105" t="s">
        <v>131</v>
      </c>
      <c r="M4" s="110" t="s">
        <v>156</v>
      </c>
      <c r="N4" s="110" t="s">
        <v>158</v>
      </c>
    </row>
    <row r="5" spans="1:14" ht="15.75" x14ac:dyDescent="0.25">
      <c r="A5" s="31"/>
      <c r="B5" s="44" t="s">
        <v>113</v>
      </c>
      <c r="C5" s="26">
        <v>80366</v>
      </c>
      <c r="D5" s="29">
        <v>83994</v>
      </c>
      <c r="E5" s="48">
        <v>95584</v>
      </c>
      <c r="F5" s="30">
        <v>61992.892</v>
      </c>
      <c r="G5" s="29">
        <v>110652.05</v>
      </c>
      <c r="H5" s="29">
        <v>96297.747000000003</v>
      </c>
      <c r="I5" s="72">
        <v>86823</v>
      </c>
      <c r="J5" s="89">
        <f t="shared" ref="J5:J11" si="0">SUM(I5/H5)</f>
        <v>0.90160987878563759</v>
      </c>
      <c r="K5" s="122" t="s">
        <v>113</v>
      </c>
      <c r="L5" s="107" t="s">
        <v>136</v>
      </c>
      <c r="M5" s="111">
        <f t="shared" ref="M5:M11" si="1">SUM(I5/C5)</f>
        <v>1.0803449219819325</v>
      </c>
      <c r="N5" s="260">
        <f>I5-C5</f>
        <v>6457</v>
      </c>
    </row>
    <row r="6" spans="1:14" ht="15.75" x14ac:dyDescent="0.25">
      <c r="A6" s="31"/>
      <c r="B6" s="14" t="s">
        <v>22</v>
      </c>
      <c r="C6" s="15">
        <v>6000</v>
      </c>
      <c r="D6" s="13">
        <v>6995</v>
      </c>
      <c r="E6" s="49">
        <v>7505</v>
      </c>
      <c r="F6" s="10">
        <v>7504.9000000000005</v>
      </c>
      <c r="G6" s="13">
        <v>7500</v>
      </c>
      <c r="H6" s="13">
        <v>6000</v>
      </c>
      <c r="I6" s="73">
        <v>7500</v>
      </c>
      <c r="J6" s="83">
        <f t="shared" si="0"/>
        <v>1.25</v>
      </c>
      <c r="K6" s="95" t="s">
        <v>22</v>
      </c>
      <c r="L6" s="107" t="s">
        <v>136</v>
      </c>
      <c r="M6" s="111">
        <f t="shared" si="1"/>
        <v>1.25</v>
      </c>
      <c r="N6" s="260">
        <f t="shared" ref="N6:N10" si="2">I6-C6</f>
        <v>1500</v>
      </c>
    </row>
    <row r="7" spans="1:14" ht="15.75" x14ac:dyDescent="0.25">
      <c r="A7" s="31"/>
      <c r="B7" s="14" t="s">
        <v>21</v>
      </c>
      <c r="C7" s="15">
        <v>500</v>
      </c>
      <c r="D7" s="13">
        <v>322</v>
      </c>
      <c r="E7" s="49">
        <v>5101</v>
      </c>
      <c r="F7" s="10">
        <v>4966.6729999999998</v>
      </c>
      <c r="G7" s="13">
        <v>5391.2380000000003</v>
      </c>
      <c r="H7" s="13">
        <v>4504.3739999999998</v>
      </c>
      <c r="I7" s="73">
        <v>1387</v>
      </c>
      <c r="J7" s="89">
        <f t="shared" si="0"/>
        <v>0.30792292114287134</v>
      </c>
      <c r="K7" s="95" t="s">
        <v>21</v>
      </c>
      <c r="L7" s="107" t="s">
        <v>136</v>
      </c>
      <c r="M7" s="114">
        <f t="shared" si="1"/>
        <v>2.774</v>
      </c>
      <c r="N7" s="260">
        <f t="shared" si="2"/>
        <v>887</v>
      </c>
    </row>
    <row r="8" spans="1:14" ht="15.75" x14ac:dyDescent="0.25">
      <c r="A8" s="31"/>
      <c r="B8" s="14" t="s">
        <v>19</v>
      </c>
      <c r="C8" s="15">
        <v>2500</v>
      </c>
      <c r="D8" s="13">
        <v>3700</v>
      </c>
      <c r="E8" s="49">
        <v>3000</v>
      </c>
      <c r="F8" s="10">
        <v>3000</v>
      </c>
      <c r="G8" s="13">
        <v>4000</v>
      </c>
      <c r="H8" s="13">
        <v>4000</v>
      </c>
      <c r="I8" s="73">
        <v>2800</v>
      </c>
      <c r="J8" s="89">
        <f t="shared" si="0"/>
        <v>0.7</v>
      </c>
      <c r="K8" s="87" t="s">
        <v>19</v>
      </c>
      <c r="L8" s="109" t="s">
        <v>134</v>
      </c>
      <c r="M8" s="111">
        <f t="shared" si="1"/>
        <v>1.1200000000000001</v>
      </c>
      <c r="N8" s="260">
        <f t="shared" si="2"/>
        <v>300</v>
      </c>
    </row>
    <row r="9" spans="1:14" ht="15.75" x14ac:dyDescent="0.25">
      <c r="A9" s="31"/>
      <c r="B9" s="14" t="s">
        <v>23</v>
      </c>
      <c r="C9" s="15">
        <v>1300</v>
      </c>
      <c r="D9" s="13">
        <v>1300</v>
      </c>
      <c r="E9" s="49">
        <v>2000</v>
      </c>
      <c r="F9" s="10">
        <v>2000</v>
      </c>
      <c r="G9" s="13">
        <v>1300</v>
      </c>
      <c r="H9" s="13">
        <v>1300</v>
      </c>
      <c r="I9" s="73">
        <v>1300</v>
      </c>
      <c r="J9" s="83">
        <f t="shared" si="0"/>
        <v>1</v>
      </c>
      <c r="K9" s="87" t="s">
        <v>23</v>
      </c>
      <c r="L9" s="109" t="s">
        <v>134</v>
      </c>
      <c r="M9" s="111">
        <f t="shared" si="1"/>
        <v>1</v>
      </c>
      <c r="N9" s="260">
        <f t="shared" si="2"/>
        <v>0</v>
      </c>
    </row>
    <row r="10" spans="1:14" ht="16.5" thickBot="1" x14ac:dyDescent="0.3">
      <c r="A10" s="31"/>
      <c r="B10" s="14" t="s">
        <v>20</v>
      </c>
      <c r="C10" s="18">
        <v>500</v>
      </c>
      <c r="D10" s="16">
        <v>0</v>
      </c>
      <c r="E10" s="65">
        <v>2125</v>
      </c>
      <c r="F10" s="53">
        <v>1922.7139999999999</v>
      </c>
      <c r="G10" s="16">
        <v>836.1</v>
      </c>
      <c r="H10" s="16">
        <v>705.34500000000003</v>
      </c>
      <c r="I10" s="73">
        <v>635</v>
      </c>
      <c r="J10" s="83">
        <f t="shared" si="0"/>
        <v>0.90026866285293006</v>
      </c>
      <c r="K10" s="87" t="s">
        <v>20</v>
      </c>
      <c r="L10" s="109" t="s">
        <v>134</v>
      </c>
      <c r="M10" s="111">
        <f t="shared" si="1"/>
        <v>1.27</v>
      </c>
      <c r="N10" s="260">
        <f t="shared" si="2"/>
        <v>135</v>
      </c>
    </row>
    <row r="11" spans="1:14" ht="15.75" thickBot="1" x14ac:dyDescent="0.3">
      <c r="B11" s="35" t="s">
        <v>0</v>
      </c>
      <c r="C11" s="40">
        <v>91166</v>
      </c>
      <c r="D11" s="36">
        <f t="shared" ref="D11:I11" si="3">SUM(D5:D10)</f>
        <v>96311</v>
      </c>
      <c r="E11" s="36">
        <f t="shared" si="3"/>
        <v>115315</v>
      </c>
      <c r="F11" s="36">
        <f t="shared" si="3"/>
        <v>81387.179000000004</v>
      </c>
      <c r="G11" s="36">
        <f t="shared" si="3"/>
        <v>129679.38800000001</v>
      </c>
      <c r="H11" s="36">
        <f t="shared" si="3"/>
        <v>112807.466</v>
      </c>
      <c r="I11" s="40">
        <f t="shared" si="3"/>
        <v>100445</v>
      </c>
      <c r="J11" s="86">
        <f t="shared" si="0"/>
        <v>0.89041092368833108</v>
      </c>
      <c r="K11" s="40"/>
      <c r="L11" s="40"/>
      <c r="M11" s="167">
        <f t="shared" si="1"/>
        <v>1.1017813658600795</v>
      </c>
    </row>
    <row r="12" spans="1:14" x14ac:dyDescent="0.25">
      <c r="B12" s="188" t="s">
        <v>148</v>
      </c>
      <c r="C12" s="189">
        <v>1</v>
      </c>
      <c r="D12" s="190"/>
      <c r="E12" s="190"/>
      <c r="F12" s="191">
        <f>SUM(F11/D11)</f>
        <v>0.84504551920341398</v>
      </c>
      <c r="G12" s="190"/>
      <c r="H12" s="191">
        <f>SUM(H11/F11)</f>
        <v>1.3860594185234014</v>
      </c>
      <c r="I12" s="191">
        <f>SUM(I11/H11)</f>
        <v>0.89041092368833108</v>
      </c>
    </row>
    <row r="13" spans="1:14" x14ac:dyDescent="0.25">
      <c r="B13" s="188" t="s">
        <v>149</v>
      </c>
      <c r="C13" s="75"/>
      <c r="D13" s="75"/>
      <c r="E13" s="75"/>
      <c r="F13" s="75"/>
      <c r="G13" s="75"/>
      <c r="H13" s="75"/>
      <c r="I13" s="192">
        <f>SUM(I11/C11)</f>
        <v>1.1017813658600795</v>
      </c>
    </row>
  </sheetData>
  <sortState ref="B5:M13">
    <sortCondition ref="L4"/>
  </sortState>
  <pageMargins left="0.51181102362204722" right="0.51181102362204722" top="0.59055118110236227" bottom="0.59055118110236227" header="0.31496062992125984" footer="0.31496062992125984"/>
  <pageSetup paperSize="9" scale="74" fitToHeight="0" orientation="landscape" r:id="rId1"/>
  <headerFooter>
    <oddFooter>&amp;C&amp;A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zoomScalePageLayoutView="80" workbookViewId="0">
      <selection activeCell="C4" sqref="C4"/>
    </sheetView>
  </sheetViews>
  <sheetFormatPr defaultRowHeight="15" x14ac:dyDescent="0.25"/>
  <cols>
    <col min="1" max="1" width="1.7109375" style="3" customWidth="1"/>
    <col min="2" max="2" width="59.7109375" customWidth="1"/>
    <col min="3" max="4" width="17.7109375" customWidth="1"/>
    <col min="5" max="5" width="17.7109375" hidden="1" customWidth="1"/>
    <col min="6" max="6" width="17.85546875" customWidth="1"/>
    <col min="7" max="7" width="17.85546875" hidden="1" customWidth="1"/>
    <col min="8" max="9" width="17.85546875" customWidth="1"/>
    <col min="11" max="11" width="39.5703125" customWidth="1"/>
  </cols>
  <sheetData>
    <row r="1" spans="1:14" ht="18.75" x14ac:dyDescent="0.3">
      <c r="A1" s="8"/>
      <c r="B1" s="6" t="s">
        <v>128</v>
      </c>
      <c r="C1" s="6"/>
    </row>
    <row r="2" spans="1:14" ht="9.9499999999999993" customHeight="1" x14ac:dyDescent="0.45">
      <c r="A2" s="8"/>
      <c r="B2" s="6"/>
      <c r="C2" s="6"/>
    </row>
    <row r="3" spans="1:14" ht="15.75" thickBot="1" x14ac:dyDescent="0.3">
      <c r="G3" s="70"/>
      <c r="H3" s="51"/>
      <c r="I3" s="51"/>
    </row>
    <row r="4" spans="1:14" ht="63" customHeight="1" thickBot="1" x14ac:dyDescent="0.3">
      <c r="B4" s="43" t="s">
        <v>85</v>
      </c>
      <c r="C4" s="45" t="s">
        <v>166</v>
      </c>
      <c r="D4" s="21" t="s">
        <v>96</v>
      </c>
      <c r="E4" s="21" t="s">
        <v>97</v>
      </c>
      <c r="F4" s="21" t="s">
        <v>107</v>
      </c>
      <c r="G4" s="21" t="s">
        <v>108</v>
      </c>
      <c r="H4" s="21" t="s">
        <v>124</v>
      </c>
      <c r="I4" s="21" t="s">
        <v>125</v>
      </c>
      <c r="J4" s="81" t="s">
        <v>130</v>
      </c>
      <c r="K4" s="21" t="s">
        <v>132</v>
      </c>
      <c r="L4" s="21" t="s">
        <v>131</v>
      </c>
      <c r="M4" s="110" t="s">
        <v>162</v>
      </c>
      <c r="N4" s="110" t="s">
        <v>158</v>
      </c>
    </row>
    <row r="5" spans="1:14" ht="15.75" thickBot="1" x14ac:dyDescent="0.3">
      <c r="A5" s="31"/>
      <c r="B5" s="42" t="s">
        <v>24</v>
      </c>
      <c r="C5" s="26">
        <v>7000</v>
      </c>
      <c r="D5" s="29">
        <v>25059</v>
      </c>
      <c r="E5" s="48">
        <v>39500</v>
      </c>
      <c r="F5" s="30">
        <v>39500</v>
      </c>
      <c r="G5" s="29">
        <v>48500</v>
      </c>
      <c r="H5" s="29">
        <v>48500</v>
      </c>
      <c r="I5" s="29">
        <v>56100</v>
      </c>
      <c r="J5" s="124">
        <f>SUM(I5/H5)</f>
        <v>1.1567010309278352</v>
      </c>
      <c r="K5" s="125" t="s">
        <v>24</v>
      </c>
      <c r="L5" s="126" t="s">
        <v>135</v>
      </c>
      <c r="M5" s="135">
        <f>SUM(I5/D5)</f>
        <v>2.2387166287561353</v>
      </c>
      <c r="N5" s="12">
        <f>I5-D5</f>
        <v>31041</v>
      </c>
    </row>
    <row r="6" spans="1:14" ht="15.75" thickBot="1" x14ac:dyDescent="0.3">
      <c r="A6" s="31"/>
      <c r="B6" s="17" t="s">
        <v>25</v>
      </c>
      <c r="C6" s="27">
        <v>7000</v>
      </c>
      <c r="D6" s="28">
        <v>34667</v>
      </c>
      <c r="E6" s="58">
        <v>38919</v>
      </c>
      <c r="F6" s="11">
        <v>38919</v>
      </c>
      <c r="G6" s="28">
        <v>40400</v>
      </c>
      <c r="H6" s="28">
        <v>40400</v>
      </c>
      <c r="I6" s="28">
        <v>28700</v>
      </c>
      <c r="J6" s="128">
        <f>SUM(I6/H6)</f>
        <v>0.71039603960396036</v>
      </c>
      <c r="K6" s="129" t="s">
        <v>25</v>
      </c>
      <c r="L6" s="130" t="s">
        <v>135</v>
      </c>
      <c r="M6" s="135">
        <f>SUM(I6/D6)</f>
        <v>0.82787665503216312</v>
      </c>
      <c r="N6" s="12">
        <f>I6-D6</f>
        <v>-5967</v>
      </c>
    </row>
    <row r="7" spans="1:14" ht="15.75" thickBot="1" x14ac:dyDescent="0.3">
      <c r="B7" s="35" t="s">
        <v>0</v>
      </c>
      <c r="C7" s="23">
        <v>14000</v>
      </c>
      <c r="D7" s="24">
        <f>SUM(D5:D6)</f>
        <v>59726</v>
      </c>
      <c r="E7" s="24">
        <f>SUM(E5:E6)</f>
        <v>78419</v>
      </c>
      <c r="F7" s="24">
        <f t="shared" ref="F7:G7" si="0">SUM(F5:F6)</f>
        <v>78419</v>
      </c>
      <c r="G7" s="24">
        <f t="shared" si="0"/>
        <v>88900</v>
      </c>
      <c r="H7" s="24">
        <f>SUM(H5:H6)</f>
        <v>88900</v>
      </c>
      <c r="I7" s="24">
        <f>SUM(I5:I6)</f>
        <v>84800</v>
      </c>
      <c r="J7" s="24"/>
      <c r="K7" s="24"/>
      <c r="L7" s="24"/>
      <c r="M7" s="24"/>
    </row>
    <row r="8" spans="1:14" x14ac:dyDescent="0.25">
      <c r="B8" s="188" t="s">
        <v>148</v>
      </c>
      <c r="C8" s="189">
        <v>1</v>
      </c>
      <c r="D8" s="190"/>
      <c r="E8" s="190"/>
      <c r="F8" s="191">
        <f>SUM(F7/D7)</f>
        <v>1.3129792720088405</v>
      </c>
      <c r="G8" s="190"/>
      <c r="H8" s="191">
        <f>SUM(H7/F7)</f>
        <v>1.1336538338922966</v>
      </c>
      <c r="I8" s="191">
        <f>SUM(I7/H7)</f>
        <v>0.953880764904387</v>
      </c>
    </row>
    <row r="9" spans="1:14" x14ac:dyDescent="0.25">
      <c r="B9" s="188" t="s">
        <v>149</v>
      </c>
      <c r="C9" s="75"/>
      <c r="D9" s="75"/>
      <c r="E9" s="75"/>
      <c r="F9" s="75"/>
      <c r="G9" s="75"/>
      <c r="H9" s="75"/>
      <c r="I9" s="192">
        <f>SUM(I7/D7)</f>
        <v>1.4198171650537454</v>
      </c>
    </row>
    <row r="10" spans="1:14" ht="46.15" customHeight="1" x14ac:dyDescent="0.25">
      <c r="B10" s="275" t="s">
        <v>106</v>
      </c>
      <c r="C10" s="275"/>
      <c r="D10" s="275"/>
      <c r="E10" s="275"/>
    </row>
    <row r="11" spans="1:14" x14ac:dyDescent="0.25">
      <c r="B11" t="s">
        <v>161</v>
      </c>
    </row>
    <row r="13" spans="1:14" x14ac:dyDescent="0.25">
      <c r="B13" t="s">
        <v>153</v>
      </c>
    </row>
  </sheetData>
  <mergeCells count="1">
    <mergeCell ref="B10:E10"/>
  </mergeCells>
  <pageMargins left="0.51181102362204722" right="0.51181102362204722" top="0.59055118110236227" bottom="0.59055118110236227" header="0.31496062992125984" footer="0.31496062992125984"/>
  <pageSetup paperSize="9" scale="73" fitToHeight="0" orientation="landscape" r:id="rId1"/>
  <headerFooter>
    <oddFooter>&amp;C&amp;A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zoomScalePageLayoutView="80" workbookViewId="0">
      <selection activeCell="C4" sqref="C4"/>
    </sheetView>
  </sheetViews>
  <sheetFormatPr defaultRowHeight="15" x14ac:dyDescent="0.25"/>
  <cols>
    <col min="1" max="1" width="1.7109375" style="3" customWidth="1"/>
    <col min="2" max="2" width="59.7109375" customWidth="1"/>
    <col min="3" max="4" width="17.7109375" customWidth="1"/>
    <col min="5" max="5" width="17.7109375" hidden="1" customWidth="1"/>
    <col min="6" max="6" width="18.28515625" customWidth="1"/>
    <col min="7" max="7" width="18.28515625" hidden="1" customWidth="1"/>
    <col min="8" max="8" width="18.28515625" customWidth="1"/>
    <col min="9" max="9" width="12.28515625" customWidth="1"/>
    <col min="11" max="11" width="49.28515625" customWidth="1"/>
  </cols>
  <sheetData>
    <row r="1" spans="1:14" ht="18.75" x14ac:dyDescent="0.3">
      <c r="A1" s="8"/>
      <c r="B1" s="6" t="s">
        <v>128</v>
      </c>
      <c r="C1" s="6"/>
    </row>
    <row r="2" spans="1:14" ht="9.9499999999999993" customHeight="1" x14ac:dyDescent="0.45">
      <c r="A2" s="8"/>
      <c r="B2" s="6"/>
      <c r="C2" s="6"/>
    </row>
    <row r="3" spans="1:14" ht="15.75" thickBot="1" x14ac:dyDescent="0.3">
      <c r="G3" s="51"/>
      <c r="H3" s="51"/>
      <c r="I3" s="51"/>
    </row>
    <row r="4" spans="1:14" ht="95.45" customHeight="1" thickBot="1" x14ac:dyDescent="0.3">
      <c r="B4" s="43" t="s">
        <v>86</v>
      </c>
      <c r="C4" s="45" t="s">
        <v>166</v>
      </c>
      <c r="D4" s="21" t="s">
        <v>96</v>
      </c>
      <c r="E4" s="21" t="s">
        <v>97</v>
      </c>
      <c r="F4" s="21" t="s">
        <v>107</v>
      </c>
      <c r="G4" s="21" t="s">
        <v>108</v>
      </c>
      <c r="H4" s="21" t="s">
        <v>124</v>
      </c>
      <c r="I4" s="21" t="s">
        <v>125</v>
      </c>
      <c r="J4" s="81" t="s">
        <v>130</v>
      </c>
      <c r="K4" s="21" t="s">
        <v>132</v>
      </c>
      <c r="L4" s="105" t="s">
        <v>131</v>
      </c>
      <c r="M4" s="110" t="s">
        <v>156</v>
      </c>
      <c r="N4" s="110" t="s">
        <v>158</v>
      </c>
    </row>
    <row r="5" spans="1:14" x14ac:dyDescent="0.25">
      <c r="A5" s="31"/>
      <c r="B5" s="62" t="s">
        <v>117</v>
      </c>
      <c r="C5" s="54">
        <v>40977.476999999999</v>
      </c>
      <c r="D5" s="26">
        <v>14710</v>
      </c>
      <c r="E5" s="30">
        <v>39926</v>
      </c>
      <c r="F5" s="30">
        <v>38026.055</v>
      </c>
      <c r="G5" s="30">
        <v>41256.984000000004</v>
      </c>
      <c r="H5" s="30">
        <v>43156.984000000004</v>
      </c>
      <c r="I5" s="30">
        <v>42790.258999999998</v>
      </c>
      <c r="J5" s="83">
        <f t="shared" ref="J5:J12" si="0">SUM(I5/H5)</f>
        <v>0.99150253409737799</v>
      </c>
      <c r="K5" s="99" t="s">
        <v>117</v>
      </c>
      <c r="L5" s="106" t="s">
        <v>133</v>
      </c>
      <c r="M5" s="111">
        <f>SUM(I5/C5)</f>
        <v>1.0442384971627219</v>
      </c>
      <c r="N5" s="260">
        <f>I5-C5</f>
        <v>1812.7819999999992</v>
      </c>
    </row>
    <row r="6" spans="1:14" x14ac:dyDescent="0.25">
      <c r="A6" s="19"/>
      <c r="B6" s="61" t="s">
        <v>116</v>
      </c>
      <c r="C6" s="55">
        <v>30163.792000000001</v>
      </c>
      <c r="D6" s="15">
        <v>8338</v>
      </c>
      <c r="E6" s="10">
        <v>30773</v>
      </c>
      <c r="F6" s="10">
        <v>30773.455000000002</v>
      </c>
      <c r="G6" s="10">
        <v>29029.295000000002</v>
      </c>
      <c r="H6" s="10">
        <v>29029.295000000002</v>
      </c>
      <c r="I6" s="10">
        <v>29489.278000000002</v>
      </c>
      <c r="J6" s="83">
        <f t="shared" si="0"/>
        <v>1.0158454760957853</v>
      </c>
      <c r="K6" s="100" t="s">
        <v>116</v>
      </c>
      <c r="L6" s="107" t="s">
        <v>136</v>
      </c>
      <c r="M6" s="111">
        <f t="shared" ref="M6:M12" si="1">SUM(I6/C6)</f>
        <v>0.97763828897905147</v>
      </c>
      <c r="N6" s="260">
        <f t="shared" ref="N6:N13" si="2">I6-C6</f>
        <v>-674.51399999999921</v>
      </c>
    </row>
    <row r="7" spans="1:14" x14ac:dyDescent="0.25">
      <c r="A7" s="31"/>
      <c r="B7" s="61" t="s">
        <v>121</v>
      </c>
      <c r="C7" s="55">
        <v>22734.508999999998</v>
      </c>
      <c r="D7" s="15">
        <v>9102</v>
      </c>
      <c r="E7" s="10">
        <v>24287</v>
      </c>
      <c r="F7" s="10">
        <v>25733.621999999999</v>
      </c>
      <c r="G7" s="10">
        <v>25618.263999999999</v>
      </c>
      <c r="H7" s="10">
        <v>13068.717000000001</v>
      </c>
      <c r="I7" s="10">
        <v>27151.539000000001</v>
      </c>
      <c r="J7" s="84">
        <f t="shared" si="0"/>
        <v>2.077597900390681</v>
      </c>
      <c r="K7" s="100" t="s">
        <v>121</v>
      </c>
      <c r="L7" s="107" t="s">
        <v>136</v>
      </c>
      <c r="M7" s="111">
        <f t="shared" si="1"/>
        <v>1.1942874596499975</v>
      </c>
      <c r="N7" s="260">
        <f t="shared" si="2"/>
        <v>4417.0300000000025</v>
      </c>
    </row>
    <row r="8" spans="1:14" x14ac:dyDescent="0.25">
      <c r="A8" s="31"/>
      <c r="B8" s="33" t="s">
        <v>122</v>
      </c>
      <c r="C8" s="55">
        <v>16886.223000000002</v>
      </c>
      <c r="D8" s="15">
        <v>10225</v>
      </c>
      <c r="E8" s="10">
        <v>16020</v>
      </c>
      <c r="F8" s="10">
        <v>13320.905000000001</v>
      </c>
      <c r="G8" s="10">
        <v>16419.014999999999</v>
      </c>
      <c r="H8" s="10">
        <v>16655.7</v>
      </c>
      <c r="I8" s="10">
        <v>16878.998</v>
      </c>
      <c r="J8" s="83">
        <f t="shared" si="0"/>
        <v>1.0134067016096591</v>
      </c>
      <c r="K8" s="101" t="s">
        <v>122</v>
      </c>
      <c r="L8" s="107" t="s">
        <v>136</v>
      </c>
      <c r="M8" s="111">
        <f t="shared" si="1"/>
        <v>0.99957213640966358</v>
      </c>
      <c r="N8" s="260">
        <f t="shared" si="2"/>
        <v>-7.2250000000021828</v>
      </c>
    </row>
    <row r="9" spans="1:14" x14ac:dyDescent="0.25">
      <c r="A9" s="31"/>
      <c r="B9" s="33" t="s">
        <v>70</v>
      </c>
      <c r="C9" s="55">
        <v>8269.7389999999996</v>
      </c>
      <c r="D9" s="15">
        <v>7393</v>
      </c>
      <c r="E9" s="10">
        <v>8084</v>
      </c>
      <c r="F9" s="10">
        <v>8477.8340000000007</v>
      </c>
      <c r="G9" s="10">
        <v>8483.8150000000005</v>
      </c>
      <c r="H9" s="10">
        <v>8044.7170000000006</v>
      </c>
      <c r="I9" s="10">
        <v>8943.7980000000007</v>
      </c>
      <c r="J9" s="82">
        <f t="shared" si="0"/>
        <v>1.1117604261281038</v>
      </c>
      <c r="K9" s="101" t="s">
        <v>70</v>
      </c>
      <c r="L9" s="107" t="s">
        <v>136</v>
      </c>
      <c r="M9" s="111">
        <f t="shared" si="1"/>
        <v>1.0815091020405845</v>
      </c>
      <c r="N9" s="260">
        <f t="shared" si="2"/>
        <v>674.05900000000111</v>
      </c>
    </row>
    <row r="10" spans="1:14" x14ac:dyDescent="0.25">
      <c r="A10" s="31"/>
      <c r="B10" s="33" t="s">
        <v>93</v>
      </c>
      <c r="C10" s="55">
        <v>7013.4830000000002</v>
      </c>
      <c r="D10" s="15">
        <v>6029</v>
      </c>
      <c r="E10" s="10">
        <v>6948</v>
      </c>
      <c r="F10" s="10">
        <v>5580.6810000000005</v>
      </c>
      <c r="G10" s="10">
        <v>7346.8950000000004</v>
      </c>
      <c r="H10" s="10">
        <v>5580.6810000000005</v>
      </c>
      <c r="I10" s="10">
        <v>7806.8780000000006</v>
      </c>
      <c r="J10" s="82">
        <f t="shared" si="0"/>
        <v>1.3989113514999334</v>
      </c>
      <c r="K10" s="101" t="s">
        <v>93</v>
      </c>
      <c r="L10" s="107" t="s">
        <v>136</v>
      </c>
      <c r="M10" s="111">
        <f t="shared" si="1"/>
        <v>1.1131242493922064</v>
      </c>
      <c r="N10" s="260">
        <f t="shared" si="2"/>
        <v>793.39500000000044</v>
      </c>
    </row>
    <row r="11" spans="1:14" x14ac:dyDescent="0.25">
      <c r="A11" s="31"/>
      <c r="B11" s="63" t="s">
        <v>115</v>
      </c>
      <c r="C11" s="55">
        <v>6708.81</v>
      </c>
      <c r="D11" s="15">
        <v>4711</v>
      </c>
      <c r="E11" s="10">
        <v>6141</v>
      </c>
      <c r="F11" s="10">
        <v>5114.3850000000002</v>
      </c>
      <c r="G11" s="10">
        <v>6274.2979999999998</v>
      </c>
      <c r="H11" s="10">
        <v>1838.3610000000001</v>
      </c>
      <c r="I11" s="10">
        <v>6427.6260000000002</v>
      </c>
      <c r="J11" s="84">
        <f t="shared" si="0"/>
        <v>3.4963894469040628</v>
      </c>
      <c r="K11" s="123" t="s">
        <v>115</v>
      </c>
      <c r="L11" s="109" t="s">
        <v>134</v>
      </c>
      <c r="M11" s="111">
        <f t="shared" si="1"/>
        <v>0.95808735081184293</v>
      </c>
      <c r="N11" s="260">
        <f t="shared" si="2"/>
        <v>-281.1840000000002</v>
      </c>
    </row>
    <row r="12" spans="1:14" x14ac:dyDescent="0.25">
      <c r="A12" s="31"/>
      <c r="B12" s="33" t="s">
        <v>123</v>
      </c>
      <c r="C12" s="55">
        <v>6292.9669999999996</v>
      </c>
      <c r="D12" s="15">
        <v>2507</v>
      </c>
      <c r="E12" s="10">
        <v>6561</v>
      </c>
      <c r="F12" s="10">
        <v>8421.6329999999998</v>
      </c>
      <c r="G12" s="10">
        <v>6960.1350000000002</v>
      </c>
      <c r="H12" s="204">
        <v>673.31399999999996</v>
      </c>
      <c r="I12" s="10">
        <v>7420.1180000000004</v>
      </c>
      <c r="J12" s="85">
        <f t="shared" si="0"/>
        <v>11.020293651995949</v>
      </c>
      <c r="K12" s="102" t="s">
        <v>123</v>
      </c>
      <c r="L12" s="109" t="s">
        <v>134</v>
      </c>
      <c r="M12" s="111">
        <f t="shared" si="1"/>
        <v>1.1791128095856853</v>
      </c>
      <c r="N12" s="260">
        <f t="shared" si="2"/>
        <v>1127.1510000000007</v>
      </c>
    </row>
    <row r="13" spans="1:14" ht="15.75" thickBot="1" x14ac:dyDescent="0.3">
      <c r="A13" s="31"/>
      <c r="B13" s="60" t="s">
        <v>110</v>
      </c>
      <c r="C13" s="52">
        <v>0</v>
      </c>
      <c r="D13" s="56">
        <v>0</v>
      </c>
      <c r="E13" s="11">
        <v>0</v>
      </c>
      <c r="F13" s="53">
        <v>266.48</v>
      </c>
      <c r="G13" s="53">
        <v>439.29900000000004</v>
      </c>
      <c r="H13" s="53">
        <v>148.35300000000001</v>
      </c>
      <c r="I13" s="53">
        <v>592.62599999999998</v>
      </c>
      <c r="J13" s="85">
        <f t="shared" ref="J13:J14" si="3">SUM(I13/H13)</f>
        <v>3.9947018260500289</v>
      </c>
      <c r="K13" s="103" t="s">
        <v>110</v>
      </c>
      <c r="L13" s="108" t="s">
        <v>135</v>
      </c>
      <c r="M13" s="112"/>
      <c r="N13" s="260">
        <f t="shared" si="2"/>
        <v>592.62599999999998</v>
      </c>
    </row>
    <row r="14" spans="1:14" ht="15.75" thickBot="1" x14ac:dyDescent="0.3">
      <c r="B14" s="22" t="s">
        <v>0</v>
      </c>
      <c r="C14" s="23">
        <v>139047</v>
      </c>
      <c r="D14" s="206">
        <f t="shared" ref="D14:I14" si="4">SUM(D5:D13)</f>
        <v>63015</v>
      </c>
      <c r="E14" s="24">
        <f t="shared" si="4"/>
        <v>138740</v>
      </c>
      <c r="F14" s="40">
        <f t="shared" si="4"/>
        <v>135715.05000000002</v>
      </c>
      <c r="G14" s="36">
        <f t="shared" si="4"/>
        <v>141828.00000000003</v>
      </c>
      <c r="H14" s="36">
        <f t="shared" si="4"/>
        <v>118196.12200000002</v>
      </c>
      <c r="I14" s="36">
        <f t="shared" si="4"/>
        <v>147501.11999999997</v>
      </c>
      <c r="J14" s="86">
        <f t="shared" si="3"/>
        <v>1.247935359503588</v>
      </c>
      <c r="K14" s="74"/>
      <c r="L14" s="74"/>
      <c r="M14" s="40"/>
    </row>
    <row r="15" spans="1:14" x14ac:dyDescent="0.25">
      <c r="B15" s="188" t="s">
        <v>148</v>
      </c>
      <c r="C15" s="189">
        <v>1</v>
      </c>
      <c r="D15" s="190"/>
      <c r="E15" s="190"/>
      <c r="F15" s="191">
        <f>SUM(F14/D14)</f>
        <v>2.1536943584860748</v>
      </c>
      <c r="G15" s="190"/>
      <c r="H15" s="205">
        <f>SUM(H14/F14)</f>
        <v>0.87091388906388789</v>
      </c>
      <c r="I15" s="191">
        <f>SUM(I14/H14)</f>
        <v>1.247935359503588</v>
      </c>
    </row>
    <row r="16" spans="1:14" x14ac:dyDescent="0.25">
      <c r="B16" s="188" t="s">
        <v>149</v>
      </c>
      <c r="C16" s="75"/>
      <c r="D16" s="75"/>
      <c r="E16" s="75"/>
      <c r="F16" s="75"/>
      <c r="G16" s="75"/>
      <c r="H16" s="75"/>
      <c r="I16" s="192">
        <f>SUM(I14/C14)</f>
        <v>1.0608004487691209</v>
      </c>
    </row>
    <row r="17" spans="1:9" x14ac:dyDescent="0.25">
      <c r="A17" s="46"/>
      <c r="B17" s="47" t="s">
        <v>109</v>
      </c>
      <c r="C17" s="46"/>
      <c r="D17" s="46"/>
      <c r="E17" s="46"/>
      <c r="F17" s="47"/>
      <c r="G17" s="47"/>
      <c r="H17" s="47"/>
      <c r="I17" s="47"/>
    </row>
    <row r="18" spans="1:9" ht="14.45" x14ac:dyDescent="0.35">
      <c r="A18" s="47"/>
      <c r="B18" s="47"/>
      <c r="C18" s="47"/>
      <c r="D18" s="47"/>
      <c r="E18" s="47"/>
      <c r="F18" s="47"/>
      <c r="G18" s="47"/>
      <c r="H18" s="47"/>
      <c r="I18" s="47"/>
    </row>
  </sheetData>
  <pageMargins left="0.51181102362204722" right="0.51181102362204722" top="0.59055118110236227" bottom="0.59055118110236227" header="0.31496062992125984" footer="0.31496062992125984"/>
  <pageSetup paperSize="9" scale="73" fitToHeight="0" orientation="landscape" r:id="rId1"/>
  <headerFooter>
    <oddFooter>&amp;C&amp;A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zoomScale="90" zoomScaleNormal="90" zoomScalePageLayoutView="80" workbookViewId="0">
      <selection activeCell="C4" sqref="C4"/>
    </sheetView>
  </sheetViews>
  <sheetFormatPr defaultRowHeight="15" x14ac:dyDescent="0.25"/>
  <cols>
    <col min="1" max="1" width="1.7109375" style="3" customWidth="1"/>
    <col min="2" max="2" width="62.140625" customWidth="1"/>
    <col min="3" max="4" width="17.7109375" customWidth="1"/>
    <col min="5" max="5" width="17.7109375" hidden="1" customWidth="1"/>
    <col min="6" max="6" width="17.7109375" customWidth="1"/>
    <col min="7" max="7" width="17.7109375" hidden="1" customWidth="1"/>
    <col min="8" max="9" width="17.7109375" customWidth="1"/>
    <col min="11" max="11" width="47" customWidth="1"/>
  </cols>
  <sheetData>
    <row r="1" spans="1:14" ht="18.75" x14ac:dyDescent="0.3">
      <c r="A1" s="8"/>
      <c r="B1" s="6" t="s">
        <v>128</v>
      </c>
      <c r="C1" s="6"/>
    </row>
    <row r="2" spans="1:14" ht="9.9499999999999993" customHeight="1" x14ac:dyDescent="0.45">
      <c r="A2" s="8"/>
      <c r="B2" s="6"/>
      <c r="C2" s="6"/>
    </row>
    <row r="3" spans="1:14" ht="15.75" thickBot="1" x14ac:dyDescent="0.3">
      <c r="G3" s="51"/>
      <c r="H3" s="51"/>
      <c r="I3" s="51"/>
    </row>
    <row r="4" spans="1:14" ht="63" customHeight="1" x14ac:dyDescent="0.25">
      <c r="B4" s="110" t="s">
        <v>87</v>
      </c>
      <c r="C4" s="45" t="s">
        <v>166</v>
      </c>
      <c r="D4" s="21" t="s">
        <v>96</v>
      </c>
      <c r="E4" s="21" t="s">
        <v>97</v>
      </c>
      <c r="F4" s="21" t="s">
        <v>107</v>
      </c>
      <c r="G4" s="21" t="s">
        <v>108</v>
      </c>
      <c r="H4" s="21" t="s">
        <v>124</v>
      </c>
      <c r="I4" s="21" t="s">
        <v>125</v>
      </c>
      <c r="J4" s="81" t="s">
        <v>151</v>
      </c>
      <c r="K4" s="21" t="s">
        <v>132</v>
      </c>
      <c r="L4" s="21" t="s">
        <v>131</v>
      </c>
      <c r="M4" s="110" t="s">
        <v>160</v>
      </c>
      <c r="N4" s="110" t="s">
        <v>158</v>
      </c>
    </row>
    <row r="5" spans="1:14" x14ac:dyDescent="0.25">
      <c r="A5" s="31"/>
      <c r="B5" s="186" t="s">
        <v>62</v>
      </c>
      <c r="C5" s="151">
        <v>101733</v>
      </c>
      <c r="D5" s="151">
        <v>101733</v>
      </c>
      <c r="E5" s="151">
        <v>104861</v>
      </c>
      <c r="F5" s="151">
        <v>104861.046</v>
      </c>
      <c r="G5" s="151">
        <v>109029.686</v>
      </c>
      <c r="H5" s="151">
        <v>109029.686</v>
      </c>
      <c r="I5" s="151">
        <v>114344.931</v>
      </c>
      <c r="J5" s="83">
        <f>SUM(I5/H5)</f>
        <v>1.0487504384814976</v>
      </c>
      <c r="K5" s="90" t="s">
        <v>62</v>
      </c>
      <c r="L5" s="118" t="s">
        <v>133</v>
      </c>
      <c r="M5" s="141">
        <f>SUM(I5/C5)</f>
        <v>1.123970894400047</v>
      </c>
      <c r="N5" s="260">
        <f>I5-C5</f>
        <v>12611.930999999997</v>
      </c>
    </row>
    <row r="6" spans="1:14" x14ac:dyDescent="0.25">
      <c r="A6" s="31"/>
      <c r="B6" s="186" t="s">
        <v>64</v>
      </c>
      <c r="C6" s="151">
        <v>57095</v>
      </c>
      <c r="D6" s="151">
        <v>57095</v>
      </c>
      <c r="E6" s="151">
        <v>59100</v>
      </c>
      <c r="F6" s="151">
        <v>59100.296000000002</v>
      </c>
      <c r="G6" s="151">
        <v>61911.654000000002</v>
      </c>
      <c r="H6" s="151">
        <v>61911.654000000002</v>
      </c>
      <c r="I6" s="151">
        <v>65813.358000000007</v>
      </c>
      <c r="J6" s="83">
        <f>SUM(I6/H6)</f>
        <v>1.0630205098380994</v>
      </c>
      <c r="K6" s="90" t="s">
        <v>64</v>
      </c>
      <c r="L6" s="118" t="s">
        <v>133</v>
      </c>
      <c r="M6" s="141">
        <f>SUM(I6/C6)</f>
        <v>1.1526991505385762</v>
      </c>
      <c r="N6" s="260">
        <f>I6-C6</f>
        <v>8718.3580000000075</v>
      </c>
    </row>
    <row r="7" spans="1:14" x14ac:dyDescent="0.25">
      <c r="A7" s="31"/>
      <c r="B7" s="186" t="s">
        <v>63</v>
      </c>
      <c r="C7" s="151">
        <v>15571</v>
      </c>
      <c r="D7" s="151">
        <v>15571</v>
      </c>
      <c r="E7" s="151">
        <v>16531</v>
      </c>
      <c r="F7" s="151">
        <v>16531.105</v>
      </c>
      <c r="G7" s="151">
        <v>18080.927</v>
      </c>
      <c r="H7" s="151">
        <v>18080.927</v>
      </c>
      <c r="I7" s="151">
        <v>20574.258000000002</v>
      </c>
      <c r="J7" s="82">
        <f>SUM(I7/H7)</f>
        <v>1.1378984053195946</v>
      </c>
      <c r="K7" s="90" t="s">
        <v>63</v>
      </c>
      <c r="L7" s="118" t="s">
        <v>133</v>
      </c>
      <c r="M7" s="168">
        <f>SUM(I7/C7)</f>
        <v>1.3213189904309295</v>
      </c>
      <c r="N7" s="260">
        <f>I7-C7</f>
        <v>5003.2580000000016</v>
      </c>
    </row>
    <row r="8" spans="1:14" x14ac:dyDescent="0.25">
      <c r="A8" s="31"/>
      <c r="B8" s="186" t="s">
        <v>104</v>
      </c>
      <c r="C8" s="151">
        <v>69137</v>
      </c>
      <c r="D8" s="151">
        <v>69137</v>
      </c>
      <c r="E8" s="151">
        <v>71369</v>
      </c>
      <c r="F8" s="151">
        <v>71368.724000000002</v>
      </c>
      <c r="G8" s="151">
        <v>74129.243000000002</v>
      </c>
      <c r="H8" s="151">
        <v>74129.243000000002</v>
      </c>
      <c r="I8" s="151">
        <v>78368.245999999999</v>
      </c>
      <c r="J8" s="83">
        <f>SUM(I8/H8)</f>
        <v>1.057183951008376</v>
      </c>
      <c r="K8" s="97" t="s">
        <v>104</v>
      </c>
      <c r="L8" s="119" t="s">
        <v>136</v>
      </c>
      <c r="M8" s="141">
        <f>SUM(I8/C8)</f>
        <v>1.1335210668672346</v>
      </c>
      <c r="N8" s="260">
        <f>I8-C8</f>
        <v>9231.2459999999992</v>
      </c>
    </row>
    <row r="9" spans="1:14" x14ac:dyDescent="0.25">
      <c r="A9" s="31"/>
      <c r="B9" s="186" t="s">
        <v>61</v>
      </c>
      <c r="C9" s="151">
        <v>4843</v>
      </c>
      <c r="D9" s="151">
        <v>4843</v>
      </c>
      <c r="E9" s="151">
        <v>5326</v>
      </c>
      <c r="F9" s="151">
        <v>5325.7110000000002</v>
      </c>
      <c r="G9" s="151">
        <v>5112.5259999999998</v>
      </c>
      <c r="H9" s="151">
        <v>5112.5259999999998</v>
      </c>
      <c r="I9" s="151">
        <v>5265.902</v>
      </c>
      <c r="J9" s="83">
        <f>SUM(I9/H9)</f>
        <v>1.0300000430315661</v>
      </c>
      <c r="K9" s="88" t="s">
        <v>61</v>
      </c>
      <c r="L9" s="121" t="s">
        <v>134</v>
      </c>
      <c r="M9" s="141">
        <f>SUM(I9/C9)</f>
        <v>1.0873223208754903</v>
      </c>
      <c r="N9" s="260">
        <f>I9-C9</f>
        <v>422.90200000000004</v>
      </c>
    </row>
    <row r="10" spans="1:14" x14ac:dyDescent="0.25">
      <c r="B10" s="187" t="s">
        <v>0</v>
      </c>
      <c r="C10" s="104">
        <v>248379</v>
      </c>
      <c r="D10" s="104">
        <f t="shared" ref="D10:I10" si="0">SUM(D5:D9)</f>
        <v>248379</v>
      </c>
      <c r="E10" s="104">
        <f t="shared" si="0"/>
        <v>257187</v>
      </c>
      <c r="F10" s="104">
        <f t="shared" si="0"/>
        <v>257186.88200000004</v>
      </c>
      <c r="G10" s="104">
        <f t="shared" si="0"/>
        <v>268264.03600000002</v>
      </c>
      <c r="H10" s="104">
        <f t="shared" si="0"/>
        <v>268264.03600000002</v>
      </c>
      <c r="I10" s="104">
        <f t="shared" si="0"/>
        <v>284366.69500000001</v>
      </c>
      <c r="J10" s="104"/>
      <c r="K10" s="104"/>
      <c r="L10" s="104"/>
      <c r="M10" s="104"/>
    </row>
    <row r="11" spans="1:14" x14ac:dyDescent="0.25">
      <c r="B11" s="188" t="s">
        <v>148</v>
      </c>
      <c r="C11" s="189">
        <v>1</v>
      </c>
      <c r="D11" s="190"/>
      <c r="E11" s="190"/>
      <c r="F11" s="191">
        <f>SUM(F10/D10)</f>
        <v>1.0354614601073362</v>
      </c>
      <c r="G11" s="190"/>
      <c r="H11" s="191">
        <f>SUM(H10/F10)</f>
        <v>1.0430704471155725</v>
      </c>
      <c r="I11" s="191">
        <f>SUM(I10/H10)</f>
        <v>1.0600254109350684</v>
      </c>
    </row>
    <row r="12" spans="1:14" x14ac:dyDescent="0.25">
      <c r="B12" s="188" t="s">
        <v>149</v>
      </c>
      <c r="C12" s="75"/>
      <c r="D12" s="75"/>
      <c r="E12" s="75"/>
      <c r="F12" s="75"/>
      <c r="G12" s="75"/>
      <c r="H12" s="75"/>
      <c r="I12" s="192">
        <f>SUM(I10/C10)</f>
        <v>1.144890248370434</v>
      </c>
    </row>
    <row r="14" spans="1:14" x14ac:dyDescent="0.25">
      <c r="B14" t="s">
        <v>154</v>
      </c>
    </row>
    <row r="15" spans="1:14" x14ac:dyDescent="0.25">
      <c r="B15" t="s">
        <v>155</v>
      </c>
    </row>
  </sheetData>
  <sortState ref="B5:N12">
    <sortCondition ref="L4"/>
  </sortState>
  <pageMargins left="0.51181102362204722" right="0.51181102362204722" top="0.59055118110236227" bottom="0.59055118110236227" header="0.31496062992125984" footer="0.31496062992125984"/>
  <pageSetup paperSize="9" scale="73" fitToHeight="0" orientation="landscape" r:id="rId1"/>
  <headerFooter>
    <oddFooter>&amp;C&amp;A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N21"/>
  <sheetViews>
    <sheetView zoomScalePageLayoutView="80" workbookViewId="0">
      <selection activeCell="C4" sqref="C4"/>
    </sheetView>
  </sheetViews>
  <sheetFormatPr defaultRowHeight="15" x14ac:dyDescent="0.25"/>
  <cols>
    <col min="1" max="1" width="1.7109375" style="3" customWidth="1"/>
    <col min="2" max="2" width="59.7109375" customWidth="1"/>
    <col min="3" max="4" width="17.7109375" customWidth="1"/>
    <col min="5" max="5" width="17.7109375" hidden="1" customWidth="1"/>
    <col min="6" max="6" width="17.7109375" customWidth="1"/>
    <col min="7" max="7" width="17.7109375" hidden="1" customWidth="1"/>
    <col min="8" max="9" width="17.7109375" customWidth="1"/>
    <col min="11" max="11" width="29.140625" customWidth="1"/>
  </cols>
  <sheetData>
    <row r="1" spans="1:14" ht="18.75" x14ac:dyDescent="0.3">
      <c r="A1" s="8"/>
      <c r="B1" s="6" t="s">
        <v>128</v>
      </c>
      <c r="C1" s="6"/>
    </row>
    <row r="2" spans="1:14" ht="9.9499999999999993" customHeight="1" x14ac:dyDescent="0.45">
      <c r="A2" s="8"/>
      <c r="B2" s="6"/>
      <c r="C2" s="6"/>
    </row>
    <row r="3" spans="1:14" ht="15.75" thickBot="1" x14ac:dyDescent="0.3">
      <c r="G3" s="9"/>
      <c r="I3" s="51"/>
    </row>
    <row r="4" spans="1:14" ht="75" customHeight="1" thickBot="1" x14ac:dyDescent="0.3">
      <c r="B4" s="43" t="s">
        <v>88</v>
      </c>
      <c r="C4" s="45" t="s">
        <v>166</v>
      </c>
      <c r="D4" s="21" t="s">
        <v>96</v>
      </c>
      <c r="E4" s="21" t="s">
        <v>105</v>
      </c>
      <c r="F4" s="21" t="s">
        <v>111</v>
      </c>
      <c r="G4" s="21" t="s">
        <v>112</v>
      </c>
      <c r="H4" s="21" t="s">
        <v>126</v>
      </c>
      <c r="I4" s="21" t="s">
        <v>127</v>
      </c>
      <c r="J4" s="81" t="s">
        <v>130</v>
      </c>
      <c r="K4" s="21" t="s">
        <v>132</v>
      </c>
      <c r="L4" s="105" t="s">
        <v>131</v>
      </c>
      <c r="M4" s="110" t="s">
        <v>160</v>
      </c>
      <c r="N4" s="110" t="s">
        <v>158</v>
      </c>
    </row>
    <row r="5" spans="1:14" x14ac:dyDescent="0.25">
      <c r="A5" s="31"/>
      <c r="B5" s="42" t="s">
        <v>72</v>
      </c>
      <c r="C5" s="26">
        <v>70351</v>
      </c>
      <c r="D5" s="29">
        <v>70351</v>
      </c>
      <c r="E5" s="29">
        <v>70351</v>
      </c>
      <c r="F5" s="29">
        <v>70623</v>
      </c>
      <c r="G5" s="29">
        <v>75922.798999999999</v>
      </c>
      <c r="H5" s="29">
        <v>75922.798999999999</v>
      </c>
      <c r="I5" s="29">
        <v>70351</v>
      </c>
      <c r="J5" s="89">
        <f t="shared" ref="J5:J19" si="0">SUM(I5/H5)</f>
        <v>0.92661230785234883</v>
      </c>
      <c r="K5" s="94" t="s">
        <v>72</v>
      </c>
      <c r="L5" s="106" t="s">
        <v>133</v>
      </c>
      <c r="M5" s="111">
        <f t="shared" ref="M5:M16" si="1">SUM(I5/C5)</f>
        <v>1</v>
      </c>
      <c r="N5" s="260">
        <f t="shared" ref="N5:N18" si="2">I5-C5</f>
        <v>0</v>
      </c>
    </row>
    <row r="6" spans="1:14" s="215" customFormat="1" x14ac:dyDescent="0.25">
      <c r="A6" s="207"/>
      <c r="B6" s="208" t="s">
        <v>75</v>
      </c>
      <c r="C6" s="209">
        <v>28593</v>
      </c>
      <c r="D6" s="210">
        <v>28593</v>
      </c>
      <c r="E6" s="210">
        <v>28593</v>
      </c>
      <c r="F6" s="210">
        <v>30022</v>
      </c>
      <c r="G6" s="210">
        <v>29725.282999999999</v>
      </c>
      <c r="H6" s="210">
        <v>29725.282999999999</v>
      </c>
      <c r="I6" s="210">
        <v>57036</v>
      </c>
      <c r="J6" s="217">
        <f t="shared" si="0"/>
        <v>1.9187706303754954</v>
      </c>
      <c r="K6" s="270" t="s">
        <v>75</v>
      </c>
      <c r="L6" s="218" t="s">
        <v>133</v>
      </c>
      <c r="M6" s="214">
        <f t="shared" si="1"/>
        <v>1.9947539607596265</v>
      </c>
      <c r="N6" s="260">
        <f t="shared" si="2"/>
        <v>28443</v>
      </c>
    </row>
    <row r="7" spans="1:14" x14ac:dyDescent="0.25">
      <c r="A7" s="31"/>
      <c r="B7" s="208" t="s">
        <v>80</v>
      </c>
      <c r="C7" s="209">
        <v>9224</v>
      </c>
      <c r="D7" s="210">
        <v>9224</v>
      </c>
      <c r="E7" s="210">
        <v>9224</v>
      </c>
      <c r="F7" s="210">
        <v>9685</v>
      </c>
      <c r="G7" s="210">
        <v>40153.51</v>
      </c>
      <c r="H7" s="210">
        <v>40153.51</v>
      </c>
      <c r="I7" s="210">
        <v>38624</v>
      </c>
      <c r="J7" s="211">
        <f t="shared" si="0"/>
        <v>0.9619084359001242</v>
      </c>
      <c r="K7" s="270" t="s">
        <v>80</v>
      </c>
      <c r="L7" s="218" t="s">
        <v>133</v>
      </c>
      <c r="M7" s="214">
        <f t="shared" si="1"/>
        <v>4.1873373807458805</v>
      </c>
      <c r="N7" s="260">
        <f t="shared" si="2"/>
        <v>29400</v>
      </c>
    </row>
    <row r="8" spans="1:14" x14ac:dyDescent="0.25">
      <c r="A8" s="31"/>
      <c r="B8" s="17" t="s">
        <v>82</v>
      </c>
      <c r="C8" s="15">
        <v>6663</v>
      </c>
      <c r="D8" s="13">
        <v>6663</v>
      </c>
      <c r="E8" s="13">
        <v>6663</v>
      </c>
      <c r="F8" s="13">
        <v>6432</v>
      </c>
      <c r="G8" s="13">
        <v>6926.8550000000005</v>
      </c>
      <c r="H8" s="13">
        <v>6926.8550000000005</v>
      </c>
      <c r="I8" s="13">
        <v>8663</v>
      </c>
      <c r="J8" s="82">
        <f t="shared" si="0"/>
        <v>1.2506397203348416</v>
      </c>
      <c r="K8" s="93" t="s">
        <v>82</v>
      </c>
      <c r="L8" s="106" t="s">
        <v>133</v>
      </c>
      <c r="M8" s="111">
        <f t="shared" si="1"/>
        <v>1.30016509079994</v>
      </c>
      <c r="N8" s="260">
        <f t="shared" si="2"/>
        <v>2000</v>
      </c>
    </row>
    <row r="9" spans="1:14" s="215" customFormat="1" x14ac:dyDescent="0.25">
      <c r="A9" s="207"/>
      <c r="B9" s="216" t="s">
        <v>73</v>
      </c>
      <c r="C9" s="209">
        <v>54194</v>
      </c>
      <c r="D9" s="210">
        <v>54194</v>
      </c>
      <c r="E9" s="210">
        <v>98354</v>
      </c>
      <c r="F9" s="210">
        <v>103773</v>
      </c>
      <c r="G9" s="210">
        <v>102248.818</v>
      </c>
      <c r="H9" s="210">
        <v>102248.818</v>
      </c>
      <c r="I9" s="210">
        <v>98354</v>
      </c>
      <c r="J9" s="211">
        <f t="shared" si="0"/>
        <v>0.96190843008082505</v>
      </c>
      <c r="K9" s="271" t="s">
        <v>73</v>
      </c>
      <c r="L9" s="213" t="s">
        <v>136</v>
      </c>
      <c r="M9" s="214">
        <f t="shared" si="1"/>
        <v>1.8148503524375392</v>
      </c>
      <c r="N9" s="260">
        <f t="shared" si="2"/>
        <v>44160</v>
      </c>
    </row>
    <row r="10" spans="1:14" x14ac:dyDescent="0.25">
      <c r="A10" s="31"/>
      <c r="B10" s="17" t="s">
        <v>76</v>
      </c>
      <c r="C10" s="15">
        <v>28247</v>
      </c>
      <c r="D10" s="13">
        <v>28247</v>
      </c>
      <c r="E10" s="13">
        <v>28247</v>
      </c>
      <c r="F10" s="13">
        <v>29659</v>
      </c>
      <c r="G10" s="13">
        <v>30484.162</v>
      </c>
      <c r="H10" s="13">
        <v>30484.162</v>
      </c>
      <c r="I10" s="13">
        <v>28247</v>
      </c>
      <c r="J10" s="89">
        <f t="shared" si="0"/>
        <v>0.92661231757002205</v>
      </c>
      <c r="K10" s="96" t="s">
        <v>76</v>
      </c>
      <c r="L10" s="107" t="s">
        <v>136</v>
      </c>
      <c r="M10" s="111">
        <f t="shared" si="1"/>
        <v>1</v>
      </c>
      <c r="N10" s="260">
        <f t="shared" si="2"/>
        <v>0</v>
      </c>
    </row>
    <row r="11" spans="1:14" s="215" customFormat="1" x14ac:dyDescent="0.25">
      <c r="A11" s="207"/>
      <c r="B11" s="208" t="s">
        <v>77</v>
      </c>
      <c r="C11" s="209">
        <v>25169</v>
      </c>
      <c r="D11" s="210">
        <v>25169</v>
      </c>
      <c r="E11" s="210">
        <v>25169</v>
      </c>
      <c r="F11" s="210">
        <v>27685</v>
      </c>
      <c r="G11" s="210">
        <v>47088.734000000004</v>
      </c>
      <c r="H11" s="210">
        <v>47088.734000000004</v>
      </c>
      <c r="I11" s="210">
        <v>43633</v>
      </c>
      <c r="J11" s="219">
        <f t="shared" si="0"/>
        <v>0.92661229754021412</v>
      </c>
      <c r="K11" s="212" t="s">
        <v>77</v>
      </c>
      <c r="L11" s="213" t="s">
        <v>136</v>
      </c>
      <c r="M11" s="214">
        <f t="shared" si="1"/>
        <v>1.7336008581985776</v>
      </c>
      <c r="N11" s="260">
        <f t="shared" si="2"/>
        <v>18464</v>
      </c>
    </row>
    <row r="12" spans="1:14" x14ac:dyDescent="0.25">
      <c r="A12" s="31"/>
      <c r="B12" s="17" t="s">
        <v>74</v>
      </c>
      <c r="C12" s="15">
        <v>42967</v>
      </c>
      <c r="D12" s="13">
        <v>42967</v>
      </c>
      <c r="E12" s="13">
        <v>42967</v>
      </c>
      <c r="F12" s="13">
        <v>42967</v>
      </c>
      <c r="G12" s="13">
        <v>42967</v>
      </c>
      <c r="H12" s="13">
        <v>42967</v>
      </c>
      <c r="I12" s="13">
        <v>42967</v>
      </c>
      <c r="J12" s="83">
        <f t="shared" si="0"/>
        <v>1</v>
      </c>
      <c r="K12" s="92" t="s">
        <v>74</v>
      </c>
      <c r="L12" s="109" t="s">
        <v>134</v>
      </c>
      <c r="M12" s="111">
        <f t="shared" si="1"/>
        <v>1</v>
      </c>
      <c r="N12" s="260">
        <f t="shared" si="2"/>
        <v>0</v>
      </c>
    </row>
    <row r="13" spans="1:14" x14ac:dyDescent="0.25">
      <c r="A13" s="31"/>
      <c r="B13" s="14" t="s">
        <v>95</v>
      </c>
      <c r="C13" s="15">
        <v>34251</v>
      </c>
      <c r="D13" s="13">
        <v>34251</v>
      </c>
      <c r="E13" s="13">
        <v>34251</v>
      </c>
      <c r="F13" s="13">
        <v>34251</v>
      </c>
      <c r="G13" s="13">
        <v>34251</v>
      </c>
      <c r="H13" s="13">
        <v>34251</v>
      </c>
      <c r="I13" s="13">
        <v>34251</v>
      </c>
      <c r="J13" s="83">
        <f t="shared" si="0"/>
        <v>1</v>
      </c>
      <c r="K13" s="87" t="s">
        <v>95</v>
      </c>
      <c r="L13" s="109" t="s">
        <v>134</v>
      </c>
      <c r="M13" s="111">
        <f t="shared" si="1"/>
        <v>1</v>
      </c>
      <c r="N13" s="260">
        <f t="shared" si="2"/>
        <v>0</v>
      </c>
    </row>
    <row r="14" spans="1:14" x14ac:dyDescent="0.25">
      <c r="A14" s="31"/>
      <c r="B14" s="14" t="s">
        <v>78</v>
      </c>
      <c r="C14" s="15">
        <v>19950</v>
      </c>
      <c r="D14" s="13">
        <v>19950</v>
      </c>
      <c r="E14" s="13">
        <v>19950</v>
      </c>
      <c r="F14" s="13">
        <v>19950</v>
      </c>
      <c r="G14" s="13">
        <v>20740.02</v>
      </c>
      <c r="H14" s="13">
        <v>20740.02</v>
      </c>
      <c r="I14" s="13">
        <v>19950</v>
      </c>
      <c r="J14" s="83">
        <f t="shared" si="0"/>
        <v>0.96190842631781448</v>
      </c>
      <c r="K14" s="87" t="s">
        <v>78</v>
      </c>
      <c r="L14" s="109" t="s">
        <v>134</v>
      </c>
      <c r="M14" s="111">
        <f t="shared" si="1"/>
        <v>1</v>
      </c>
      <c r="N14" s="260">
        <f t="shared" si="2"/>
        <v>0</v>
      </c>
    </row>
    <row r="15" spans="1:14" s="215" customFormat="1" x14ac:dyDescent="0.25">
      <c r="A15" s="207"/>
      <c r="B15" s="14" t="s">
        <v>79</v>
      </c>
      <c r="C15" s="15">
        <v>14936</v>
      </c>
      <c r="D15" s="13">
        <v>14936</v>
      </c>
      <c r="E15" s="13">
        <v>14936</v>
      </c>
      <c r="F15" s="13">
        <v>16429</v>
      </c>
      <c r="G15" s="13">
        <v>16118.931</v>
      </c>
      <c r="H15" s="13">
        <v>16118.931</v>
      </c>
      <c r="I15" s="13">
        <v>14936</v>
      </c>
      <c r="J15" s="89">
        <f t="shared" si="0"/>
        <v>0.9266123169086089</v>
      </c>
      <c r="K15" s="88" t="s">
        <v>79</v>
      </c>
      <c r="L15" s="109" t="s">
        <v>134</v>
      </c>
      <c r="M15" s="111">
        <f t="shared" si="1"/>
        <v>1</v>
      </c>
      <c r="N15" s="260">
        <f t="shared" si="2"/>
        <v>0</v>
      </c>
    </row>
    <row r="16" spans="1:14" s="215" customFormat="1" x14ac:dyDescent="0.25">
      <c r="A16" s="207"/>
      <c r="B16" s="17" t="s">
        <v>81</v>
      </c>
      <c r="C16" s="15">
        <v>10661</v>
      </c>
      <c r="D16" s="13">
        <v>10660</v>
      </c>
      <c r="E16" s="13">
        <v>10661</v>
      </c>
      <c r="F16" s="13">
        <v>10128</v>
      </c>
      <c r="G16" s="13">
        <v>10238.824000000001</v>
      </c>
      <c r="H16" s="13">
        <v>10238.824000000001</v>
      </c>
      <c r="I16" s="13">
        <v>10661</v>
      </c>
      <c r="J16" s="83">
        <f t="shared" si="0"/>
        <v>1.0412328603363041</v>
      </c>
      <c r="K16" s="92" t="s">
        <v>81</v>
      </c>
      <c r="L16" s="109" t="s">
        <v>134</v>
      </c>
      <c r="M16" s="111">
        <f t="shared" si="1"/>
        <v>1</v>
      </c>
      <c r="N16" s="260">
        <f t="shared" si="2"/>
        <v>0</v>
      </c>
    </row>
    <row r="17" spans="1:14" x14ac:dyDescent="0.25">
      <c r="A17" s="31"/>
      <c r="B17" s="17" t="s">
        <v>98</v>
      </c>
      <c r="C17" s="15">
        <v>0</v>
      </c>
      <c r="D17" s="13">
        <v>0</v>
      </c>
      <c r="E17" s="13">
        <v>685</v>
      </c>
      <c r="F17" s="13">
        <v>641</v>
      </c>
      <c r="G17" s="13">
        <v>641</v>
      </c>
      <c r="H17" s="13">
        <v>641</v>
      </c>
      <c r="I17" s="13">
        <v>641</v>
      </c>
      <c r="J17" s="83">
        <f t="shared" si="0"/>
        <v>1</v>
      </c>
      <c r="K17" s="92" t="s">
        <v>98</v>
      </c>
      <c r="L17" s="109" t="s">
        <v>134</v>
      </c>
      <c r="M17" s="113"/>
      <c r="N17" s="260">
        <f t="shared" si="2"/>
        <v>641</v>
      </c>
    </row>
    <row r="18" spans="1:14" ht="15.75" thickBot="1" x14ac:dyDescent="0.3">
      <c r="A18" s="31"/>
      <c r="B18" s="216" t="s">
        <v>120</v>
      </c>
      <c r="C18" s="268">
        <v>10531</v>
      </c>
      <c r="D18" s="269">
        <v>10531</v>
      </c>
      <c r="E18" s="269">
        <v>16131</v>
      </c>
      <c r="F18" s="269">
        <v>16657</v>
      </c>
      <c r="G18" s="269">
        <v>16769.788</v>
      </c>
      <c r="H18" s="269">
        <v>16769.788</v>
      </c>
      <c r="I18" s="269">
        <v>16131</v>
      </c>
      <c r="J18" s="211">
        <f t="shared" si="0"/>
        <v>0.96190840337397221</v>
      </c>
      <c r="K18" s="272" t="s">
        <v>120</v>
      </c>
      <c r="L18" s="221" t="s">
        <v>135</v>
      </c>
      <c r="M18" s="214">
        <f>SUM(I18/C18)</f>
        <v>1.5317633653024405</v>
      </c>
      <c r="N18" s="260">
        <f t="shared" si="2"/>
        <v>5600</v>
      </c>
    </row>
    <row r="19" spans="1:14" ht="15.75" thickBot="1" x14ac:dyDescent="0.3">
      <c r="B19" s="35" t="s">
        <v>0</v>
      </c>
      <c r="C19" s="40">
        <f t="shared" ref="C19:I19" si="3">SUM(C5:C18)</f>
        <v>355737</v>
      </c>
      <c r="D19" s="36">
        <f t="shared" si="3"/>
        <v>355736</v>
      </c>
      <c r="E19" s="36">
        <f t="shared" si="3"/>
        <v>406182</v>
      </c>
      <c r="F19" s="36">
        <f t="shared" si="3"/>
        <v>418902</v>
      </c>
      <c r="G19" s="36">
        <f t="shared" si="3"/>
        <v>474276.72400000005</v>
      </c>
      <c r="H19" s="36">
        <f t="shared" si="3"/>
        <v>474276.72400000005</v>
      </c>
      <c r="I19" s="36">
        <f t="shared" si="3"/>
        <v>484445</v>
      </c>
      <c r="J19" s="86">
        <f t="shared" si="0"/>
        <v>1.0214395425401479</v>
      </c>
      <c r="K19" s="74"/>
      <c r="L19" s="74"/>
      <c r="M19" s="40"/>
    </row>
    <row r="20" spans="1:14" x14ac:dyDescent="0.25">
      <c r="B20" s="188" t="s">
        <v>148</v>
      </c>
      <c r="C20" s="189">
        <v>1</v>
      </c>
      <c r="D20" s="190"/>
      <c r="E20" s="190"/>
      <c r="F20" s="191">
        <f>SUM(F19/D19)</f>
        <v>1.1775642611374728</v>
      </c>
      <c r="G20" s="190"/>
      <c r="H20" s="191">
        <f>SUM(H19/F19)</f>
        <v>1.1321901638091965</v>
      </c>
      <c r="I20" s="191">
        <f>SUM(I19/H19)</f>
        <v>1.0214395425401479</v>
      </c>
    </row>
    <row r="21" spans="1:14" x14ac:dyDescent="0.25">
      <c r="B21" s="188" t="s">
        <v>149</v>
      </c>
      <c r="C21" s="75"/>
      <c r="D21" s="75"/>
      <c r="E21" s="75"/>
      <c r="F21" s="75"/>
      <c r="G21" s="75"/>
      <c r="H21" s="75"/>
      <c r="I21" s="192">
        <f>SUM(I19/C19)</f>
        <v>1.3618066155614963</v>
      </c>
    </row>
  </sheetData>
  <sortState ref="B5:N21">
    <sortCondition ref="L4"/>
  </sortState>
  <pageMargins left="0.51181102362204722" right="0.51181102362204722" top="0.59055118110236227" bottom="0.59055118110236227" header="0.31496062992125984" footer="0.31496062992125984"/>
  <pageSetup paperSize="9" scale="74" fitToHeight="0" orientation="landscape" r:id="rId1"/>
  <headerFooter>
    <oddFooter>&amp;C&amp;A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N8"/>
  <sheetViews>
    <sheetView zoomScalePageLayoutView="80" workbookViewId="0">
      <selection activeCell="C4" sqref="C4"/>
    </sheetView>
  </sheetViews>
  <sheetFormatPr defaultRowHeight="15" x14ac:dyDescent="0.25"/>
  <cols>
    <col min="1" max="1" width="1.7109375" style="3" customWidth="1"/>
    <col min="2" max="2" width="59.7109375" customWidth="1"/>
    <col min="3" max="4" width="17.7109375" customWidth="1"/>
    <col min="5" max="5" width="17.7109375" hidden="1" customWidth="1"/>
    <col min="6" max="6" width="17.7109375" customWidth="1"/>
    <col min="7" max="7" width="17.7109375" hidden="1" customWidth="1"/>
    <col min="8" max="9" width="17.7109375" customWidth="1"/>
    <col min="11" max="11" width="32.140625" customWidth="1"/>
  </cols>
  <sheetData>
    <row r="1" spans="1:14" ht="18.75" x14ac:dyDescent="0.3">
      <c r="A1" s="8"/>
      <c r="B1" s="6" t="s">
        <v>128</v>
      </c>
      <c r="C1" s="6"/>
    </row>
    <row r="2" spans="1:14" ht="9.9499999999999993" customHeight="1" x14ac:dyDescent="0.45">
      <c r="A2" s="8"/>
      <c r="B2" s="6"/>
      <c r="C2" s="6"/>
    </row>
    <row r="3" spans="1:14" ht="15.75" thickBot="1" x14ac:dyDescent="0.3">
      <c r="G3" s="51"/>
      <c r="H3" s="51"/>
      <c r="I3" s="51"/>
    </row>
    <row r="4" spans="1:14" ht="75" customHeight="1" thickBot="1" x14ac:dyDescent="0.3">
      <c r="B4" s="43" t="s">
        <v>89</v>
      </c>
      <c r="C4" s="45" t="s">
        <v>166</v>
      </c>
      <c r="D4" s="21" t="s">
        <v>96</v>
      </c>
      <c r="E4" s="21" t="s">
        <v>105</v>
      </c>
      <c r="F4" s="21" t="s">
        <v>111</v>
      </c>
      <c r="G4" s="21" t="s">
        <v>112</v>
      </c>
      <c r="H4" s="21" t="s">
        <v>126</v>
      </c>
      <c r="I4" s="21" t="s">
        <v>127</v>
      </c>
      <c r="J4" s="81" t="s">
        <v>130</v>
      </c>
      <c r="K4" s="21" t="s">
        <v>132</v>
      </c>
      <c r="L4" s="21" t="s">
        <v>131</v>
      </c>
      <c r="M4" s="110" t="s">
        <v>156</v>
      </c>
      <c r="N4" s="110" t="s">
        <v>158</v>
      </c>
    </row>
    <row r="5" spans="1:14" s="215" customFormat="1" ht="15.75" thickBot="1" x14ac:dyDescent="0.3">
      <c r="A5" s="222"/>
      <c r="B5" s="223" t="s">
        <v>71</v>
      </c>
      <c r="C5" s="224">
        <v>50000</v>
      </c>
      <c r="D5" s="225">
        <v>50000</v>
      </c>
      <c r="E5" s="225">
        <v>50000</v>
      </c>
      <c r="F5" s="225">
        <v>50000</v>
      </c>
      <c r="G5" s="225">
        <v>55000</v>
      </c>
      <c r="H5" s="225">
        <v>55000</v>
      </c>
      <c r="I5" s="225">
        <v>60000</v>
      </c>
      <c r="J5" s="211">
        <f t="shared" ref="J5:J6" si="0">SUM(I5/H5)</f>
        <v>1.0909090909090908</v>
      </c>
      <c r="K5" s="226" t="s">
        <v>71</v>
      </c>
      <c r="L5" s="227" t="s">
        <v>133</v>
      </c>
      <c r="M5" s="214">
        <f t="shared" ref="M5" si="1">SUM(I5/C5)</f>
        <v>1.2</v>
      </c>
      <c r="N5" s="260">
        <f t="shared" ref="N5" si="2">I5-C5</f>
        <v>10000</v>
      </c>
    </row>
    <row r="6" spans="1:14" ht="15.75" thickBot="1" x14ac:dyDescent="0.3">
      <c r="B6" s="35" t="s">
        <v>0</v>
      </c>
      <c r="C6" s="23">
        <v>50000</v>
      </c>
      <c r="D6" s="24">
        <f>SUM(D5)</f>
        <v>50000</v>
      </c>
      <c r="E6" s="24">
        <f>SUM(E5)</f>
        <v>50000</v>
      </c>
      <c r="F6" s="24">
        <f t="shared" ref="F6:G6" si="3">SUM(F5)</f>
        <v>50000</v>
      </c>
      <c r="G6" s="24">
        <f t="shared" si="3"/>
        <v>55000</v>
      </c>
      <c r="H6" s="24">
        <f>SUM(H5)</f>
        <v>55000</v>
      </c>
      <c r="I6" s="24">
        <f>SUM(I5)</f>
        <v>60000</v>
      </c>
      <c r="J6" s="86">
        <f t="shared" si="0"/>
        <v>1.0909090909090908</v>
      </c>
      <c r="K6" s="74"/>
      <c r="L6" s="74"/>
      <c r="M6" s="40"/>
    </row>
    <row r="7" spans="1:14" x14ac:dyDescent="0.25">
      <c r="B7" s="188" t="s">
        <v>148</v>
      </c>
      <c r="C7" s="189">
        <v>1</v>
      </c>
      <c r="D7" s="190"/>
      <c r="E7" s="190"/>
      <c r="F7" s="191">
        <f>SUM(F6/D6)</f>
        <v>1</v>
      </c>
      <c r="G7" s="190"/>
      <c r="H7" s="191">
        <f>SUM(H6/F6)</f>
        <v>1.1000000000000001</v>
      </c>
      <c r="I7" s="191">
        <f>SUM(I6/H6)</f>
        <v>1.0909090909090908</v>
      </c>
    </row>
    <row r="8" spans="1:14" x14ac:dyDescent="0.25">
      <c r="B8" s="188" t="s">
        <v>149</v>
      </c>
      <c r="C8" s="75"/>
      <c r="D8" s="75"/>
      <c r="E8" s="75"/>
      <c r="F8" s="75"/>
      <c r="G8" s="75"/>
      <c r="H8" s="75"/>
      <c r="I8" s="192">
        <f>SUM(I6/C6)</f>
        <v>1.2</v>
      </c>
    </row>
  </sheetData>
  <pageMargins left="0.51181102362204722" right="0.51181102362204722" top="0.59055118110236227" bottom="0.59055118110236227" header="0.31496062992125984" footer="0.31496062992125984"/>
  <pageSetup paperSize="9" scale="74" fitToHeight="0" orientation="landscape" r:id="rId1"/>
  <headerFooter>
    <oddFooter>&amp;C&amp;A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N28"/>
  <sheetViews>
    <sheetView zoomScale="80" zoomScaleNormal="80" zoomScalePageLayoutView="80" workbookViewId="0">
      <selection activeCell="C4" sqref="C4"/>
    </sheetView>
  </sheetViews>
  <sheetFormatPr defaultRowHeight="15" x14ac:dyDescent="0.25"/>
  <cols>
    <col min="1" max="1" width="1.7109375" style="3" customWidth="1"/>
    <col min="2" max="2" width="59.7109375" customWidth="1"/>
    <col min="3" max="4" width="17.7109375" customWidth="1"/>
    <col min="5" max="5" width="17.7109375" hidden="1" customWidth="1"/>
    <col min="6" max="6" width="17.7109375" customWidth="1"/>
    <col min="7" max="7" width="17.7109375" hidden="1" customWidth="1"/>
    <col min="8" max="9" width="17.7109375" customWidth="1"/>
    <col min="11" max="11" width="50.140625" customWidth="1"/>
  </cols>
  <sheetData>
    <row r="1" spans="1:14" ht="18.75" x14ac:dyDescent="0.3">
      <c r="A1" s="8"/>
      <c r="B1" s="6" t="s">
        <v>128</v>
      </c>
      <c r="C1" s="6"/>
      <c r="L1" s="202"/>
    </row>
    <row r="2" spans="1:14" ht="9.9499999999999993" customHeight="1" x14ac:dyDescent="0.3">
      <c r="A2" s="8"/>
      <c r="B2" s="6"/>
      <c r="C2" s="6"/>
      <c r="L2" s="202"/>
    </row>
    <row r="3" spans="1:14" ht="15.75" thickBot="1" x14ac:dyDescent="0.3">
      <c r="G3" s="51"/>
      <c r="H3" s="51"/>
      <c r="I3" s="51"/>
      <c r="L3" s="202"/>
    </row>
    <row r="4" spans="1:14" ht="75" customHeight="1" thickBot="1" x14ac:dyDescent="0.3">
      <c r="B4" s="43" t="s">
        <v>90</v>
      </c>
      <c r="C4" s="45" t="s">
        <v>166</v>
      </c>
      <c r="D4" s="21" t="s">
        <v>96</v>
      </c>
      <c r="E4" s="21" t="s">
        <v>105</v>
      </c>
      <c r="F4" s="21" t="s">
        <v>111</v>
      </c>
      <c r="G4" s="21" t="s">
        <v>112</v>
      </c>
      <c r="H4" s="21" t="s">
        <v>126</v>
      </c>
      <c r="I4" s="21" t="s">
        <v>127</v>
      </c>
      <c r="J4" s="81" t="s">
        <v>130</v>
      </c>
      <c r="K4" s="21" t="s">
        <v>132</v>
      </c>
      <c r="L4" s="21" t="s">
        <v>131</v>
      </c>
      <c r="M4" s="110" t="s">
        <v>143</v>
      </c>
      <c r="N4" s="110" t="s">
        <v>158</v>
      </c>
    </row>
    <row r="5" spans="1:14" s="215" customFormat="1" ht="15.75" thickBot="1" x14ac:dyDescent="0.3">
      <c r="A5" s="207"/>
      <c r="B5" s="228" t="s">
        <v>56</v>
      </c>
      <c r="C5" s="229">
        <v>96059</v>
      </c>
      <c r="D5" s="230">
        <v>96059</v>
      </c>
      <c r="E5" s="230">
        <v>107380</v>
      </c>
      <c r="F5" s="229">
        <v>107380</v>
      </c>
      <c r="G5" s="229">
        <v>114859</v>
      </c>
      <c r="H5" s="229">
        <v>114859</v>
      </c>
      <c r="I5" s="229">
        <v>119149</v>
      </c>
      <c r="J5" s="231">
        <f t="shared" ref="J5:J19" si="0">SUM(I5/H5)</f>
        <v>1.0373501423484446</v>
      </c>
      <c r="K5" s="232" t="s">
        <v>56</v>
      </c>
      <c r="L5" s="233" t="s">
        <v>133</v>
      </c>
      <c r="M5" s="234">
        <f t="shared" ref="M5:M20" si="1">SUM(I5/C5)</f>
        <v>1.2403731040298149</v>
      </c>
      <c r="N5" s="260">
        <f t="shared" ref="N5:N25" si="2">I5-C5</f>
        <v>23090</v>
      </c>
    </row>
    <row r="6" spans="1:14" s="215" customFormat="1" ht="15.75" thickBot="1" x14ac:dyDescent="0.3">
      <c r="A6" s="207"/>
      <c r="B6" s="235" t="s">
        <v>57</v>
      </c>
      <c r="C6" s="209">
        <v>85334</v>
      </c>
      <c r="D6" s="210">
        <v>85334</v>
      </c>
      <c r="E6" s="210">
        <v>102422</v>
      </c>
      <c r="F6" s="209">
        <v>102422</v>
      </c>
      <c r="G6" s="209">
        <v>108885</v>
      </c>
      <c r="H6" s="209">
        <v>108885</v>
      </c>
      <c r="I6" s="209">
        <v>112592</v>
      </c>
      <c r="J6" s="231">
        <f t="shared" si="0"/>
        <v>1.034045093447215</v>
      </c>
      <c r="K6" s="236" t="s">
        <v>57</v>
      </c>
      <c r="L6" s="233" t="s">
        <v>133</v>
      </c>
      <c r="M6" s="234">
        <f t="shared" si="1"/>
        <v>1.3194271919750626</v>
      </c>
      <c r="N6" s="260">
        <f t="shared" si="2"/>
        <v>27258</v>
      </c>
    </row>
    <row r="7" spans="1:14" ht="15.75" thickBot="1" x14ac:dyDescent="0.3">
      <c r="A7" s="31"/>
      <c r="B7" s="25" t="s">
        <v>59</v>
      </c>
      <c r="C7" s="15">
        <v>75079</v>
      </c>
      <c r="D7" s="13">
        <v>75079</v>
      </c>
      <c r="E7" s="13">
        <v>77265</v>
      </c>
      <c r="F7" s="15">
        <v>77265</v>
      </c>
      <c r="G7" s="15">
        <v>82994</v>
      </c>
      <c r="H7" s="15">
        <v>82994</v>
      </c>
      <c r="I7" s="15">
        <v>86280</v>
      </c>
      <c r="J7" s="131">
        <f t="shared" si="0"/>
        <v>1.0395932236065257</v>
      </c>
      <c r="K7" s="137" t="s">
        <v>59</v>
      </c>
      <c r="L7" s="132" t="s">
        <v>133</v>
      </c>
      <c r="M7" s="127">
        <f t="shared" si="1"/>
        <v>1.1491895203718749</v>
      </c>
      <c r="N7" s="260">
        <f t="shared" si="2"/>
        <v>11201</v>
      </c>
    </row>
    <row r="8" spans="1:14" ht="15.75" thickBot="1" x14ac:dyDescent="0.3">
      <c r="A8" s="31"/>
      <c r="B8" s="25" t="s">
        <v>51</v>
      </c>
      <c r="C8" s="15">
        <v>24885</v>
      </c>
      <c r="D8" s="13">
        <v>24885</v>
      </c>
      <c r="E8" s="13">
        <v>24557</v>
      </c>
      <c r="F8" s="15">
        <v>24557</v>
      </c>
      <c r="G8" s="15">
        <v>25380</v>
      </c>
      <c r="H8" s="15">
        <v>25380</v>
      </c>
      <c r="I8" s="15">
        <v>27422</v>
      </c>
      <c r="J8" s="131">
        <f t="shared" si="0"/>
        <v>1.0804570527974784</v>
      </c>
      <c r="K8" s="137" t="s">
        <v>51</v>
      </c>
      <c r="L8" s="132" t="s">
        <v>133</v>
      </c>
      <c r="M8" s="127">
        <f t="shared" si="1"/>
        <v>1.1019489652401044</v>
      </c>
      <c r="N8" s="260">
        <f t="shared" si="2"/>
        <v>2537</v>
      </c>
    </row>
    <row r="9" spans="1:14" ht="15.75" thickBot="1" x14ac:dyDescent="0.3">
      <c r="A9" s="31"/>
      <c r="B9" s="25" t="s">
        <v>52</v>
      </c>
      <c r="C9" s="15">
        <v>12589</v>
      </c>
      <c r="D9" s="13">
        <v>12589</v>
      </c>
      <c r="E9" s="13">
        <v>13220</v>
      </c>
      <c r="F9" s="15">
        <v>13220</v>
      </c>
      <c r="G9" s="15">
        <v>13663</v>
      </c>
      <c r="H9" s="15">
        <v>13663</v>
      </c>
      <c r="I9" s="15">
        <v>14762</v>
      </c>
      <c r="J9" s="131">
        <f t="shared" si="0"/>
        <v>1.0804362145941595</v>
      </c>
      <c r="K9" s="137" t="s">
        <v>52</v>
      </c>
      <c r="L9" s="132" t="s">
        <v>133</v>
      </c>
      <c r="M9" s="127">
        <f t="shared" si="1"/>
        <v>1.1726110096115656</v>
      </c>
      <c r="N9" s="260">
        <f t="shared" si="2"/>
        <v>2173</v>
      </c>
    </row>
    <row r="10" spans="1:14" ht="15.75" thickBot="1" x14ac:dyDescent="0.3">
      <c r="A10" s="31"/>
      <c r="B10" s="25" t="s">
        <v>44</v>
      </c>
      <c r="C10" s="15">
        <v>7566</v>
      </c>
      <c r="D10" s="13">
        <v>7566</v>
      </c>
      <c r="E10" s="13">
        <v>7945</v>
      </c>
      <c r="F10" s="15">
        <v>7945</v>
      </c>
      <c r="G10" s="15">
        <v>8211</v>
      </c>
      <c r="H10" s="15">
        <v>8211</v>
      </c>
      <c r="I10" s="15">
        <v>8872</v>
      </c>
      <c r="J10" s="131">
        <f t="shared" si="0"/>
        <v>1.0805017659237608</v>
      </c>
      <c r="K10" s="137" t="s">
        <v>44</v>
      </c>
      <c r="L10" s="132" t="s">
        <v>133</v>
      </c>
      <c r="M10" s="127">
        <f t="shared" si="1"/>
        <v>1.1726143272535026</v>
      </c>
      <c r="N10" s="260">
        <f t="shared" si="2"/>
        <v>1306</v>
      </c>
    </row>
    <row r="11" spans="1:14" ht="15.75" thickBot="1" x14ac:dyDescent="0.3">
      <c r="A11" s="31"/>
      <c r="B11" s="25" t="s">
        <v>58</v>
      </c>
      <c r="C11" s="15">
        <v>18451</v>
      </c>
      <c r="D11" s="13">
        <v>18451</v>
      </c>
      <c r="E11" s="13">
        <v>18325</v>
      </c>
      <c r="F11" s="15">
        <v>18325</v>
      </c>
      <c r="G11" s="15">
        <v>18940</v>
      </c>
      <c r="H11" s="15">
        <v>18940</v>
      </c>
      <c r="I11" s="15">
        <v>19459</v>
      </c>
      <c r="J11" s="131">
        <f t="shared" si="0"/>
        <v>1.0274023231256599</v>
      </c>
      <c r="K11" s="138" t="s">
        <v>58</v>
      </c>
      <c r="L11" s="133" t="s">
        <v>136</v>
      </c>
      <c r="M11" s="127">
        <f t="shared" si="1"/>
        <v>1.0546311853016097</v>
      </c>
      <c r="N11" s="260">
        <f t="shared" si="2"/>
        <v>1008</v>
      </c>
    </row>
    <row r="12" spans="1:14" s="215" customFormat="1" ht="15.75" thickBot="1" x14ac:dyDescent="0.3">
      <c r="A12" s="207"/>
      <c r="B12" s="25" t="s">
        <v>42</v>
      </c>
      <c r="C12" s="15">
        <v>15835</v>
      </c>
      <c r="D12" s="13">
        <v>15835</v>
      </c>
      <c r="E12" s="13">
        <v>16628</v>
      </c>
      <c r="F12" s="15">
        <v>16628</v>
      </c>
      <c r="G12" s="15">
        <v>17186</v>
      </c>
      <c r="H12" s="15">
        <v>17186</v>
      </c>
      <c r="I12" s="15">
        <v>17657</v>
      </c>
      <c r="J12" s="131">
        <f t="shared" si="0"/>
        <v>1.0274060281624577</v>
      </c>
      <c r="K12" s="138" t="s">
        <v>42</v>
      </c>
      <c r="L12" s="133" t="s">
        <v>136</v>
      </c>
      <c r="M12" s="127">
        <f t="shared" si="1"/>
        <v>1.1150615724660562</v>
      </c>
      <c r="N12" s="260">
        <f t="shared" si="2"/>
        <v>1822</v>
      </c>
    </row>
    <row r="13" spans="1:14" ht="15.75" thickBot="1" x14ac:dyDescent="0.3">
      <c r="A13" s="31"/>
      <c r="B13" s="25" t="s">
        <v>55</v>
      </c>
      <c r="C13" s="15">
        <v>14755</v>
      </c>
      <c r="D13" s="13">
        <v>14755</v>
      </c>
      <c r="E13" s="13">
        <v>15494</v>
      </c>
      <c r="F13" s="15">
        <v>15494</v>
      </c>
      <c r="G13" s="15">
        <v>15384</v>
      </c>
      <c r="H13" s="15">
        <v>15384</v>
      </c>
      <c r="I13" s="15">
        <v>15604</v>
      </c>
      <c r="J13" s="131">
        <f t="shared" si="0"/>
        <v>1.0143005720228808</v>
      </c>
      <c r="K13" s="138" t="s">
        <v>55</v>
      </c>
      <c r="L13" s="133" t="s">
        <v>136</v>
      </c>
      <c r="M13" s="127">
        <f t="shared" si="1"/>
        <v>1.0575398170111827</v>
      </c>
      <c r="N13" s="260">
        <f t="shared" si="2"/>
        <v>849</v>
      </c>
    </row>
    <row r="14" spans="1:14" s="215" customFormat="1" ht="15.75" thickBot="1" x14ac:dyDescent="0.3">
      <c r="A14" s="207"/>
      <c r="B14" s="235" t="s">
        <v>49</v>
      </c>
      <c r="C14" s="209">
        <v>13392</v>
      </c>
      <c r="D14" s="210">
        <v>13392</v>
      </c>
      <c r="E14" s="210">
        <v>14063</v>
      </c>
      <c r="F14" s="209">
        <v>14063</v>
      </c>
      <c r="G14" s="209">
        <v>13963</v>
      </c>
      <c r="H14" s="209">
        <v>13963</v>
      </c>
      <c r="I14" s="209">
        <v>41133</v>
      </c>
      <c r="J14" s="237">
        <f t="shared" si="0"/>
        <v>2.9458569075413594</v>
      </c>
      <c r="K14" s="238" t="s">
        <v>49</v>
      </c>
      <c r="L14" s="239" t="s">
        <v>136</v>
      </c>
      <c r="M14" s="234">
        <f t="shared" si="1"/>
        <v>3.0714605734767026</v>
      </c>
      <c r="N14" s="260">
        <f t="shared" si="2"/>
        <v>27741</v>
      </c>
    </row>
    <row r="15" spans="1:14" ht="15.75" thickBot="1" x14ac:dyDescent="0.3">
      <c r="A15" s="31"/>
      <c r="B15" s="235" t="s">
        <v>54</v>
      </c>
      <c r="C15" s="209">
        <v>12498</v>
      </c>
      <c r="D15" s="210">
        <v>12498</v>
      </c>
      <c r="E15" s="210">
        <v>13124</v>
      </c>
      <c r="F15" s="209">
        <v>13124</v>
      </c>
      <c r="G15" s="209">
        <v>14871</v>
      </c>
      <c r="H15" s="209">
        <v>14871</v>
      </c>
      <c r="I15" s="209">
        <v>15776</v>
      </c>
      <c r="J15" s="231">
        <f t="shared" si="0"/>
        <v>1.0608567009616032</v>
      </c>
      <c r="K15" s="238" t="s">
        <v>54</v>
      </c>
      <c r="L15" s="239" t="s">
        <v>136</v>
      </c>
      <c r="M15" s="234">
        <f t="shared" si="1"/>
        <v>1.2622819651144184</v>
      </c>
      <c r="N15" s="260">
        <f t="shared" si="2"/>
        <v>3278</v>
      </c>
    </row>
    <row r="16" spans="1:14" ht="15.75" thickBot="1" x14ac:dyDescent="0.3">
      <c r="A16" s="31"/>
      <c r="B16" s="25" t="s">
        <v>60</v>
      </c>
      <c r="C16" s="15">
        <v>12238</v>
      </c>
      <c r="D16" s="13">
        <v>12238</v>
      </c>
      <c r="E16" s="13">
        <v>12851</v>
      </c>
      <c r="F16" s="15">
        <v>12851</v>
      </c>
      <c r="G16" s="15">
        <v>13282</v>
      </c>
      <c r="H16" s="15">
        <v>13282</v>
      </c>
      <c r="I16" s="15">
        <v>13646</v>
      </c>
      <c r="J16" s="131">
        <f t="shared" si="0"/>
        <v>1.0274055112181901</v>
      </c>
      <c r="K16" s="138" t="s">
        <v>60</v>
      </c>
      <c r="L16" s="133" t="s">
        <v>136</v>
      </c>
      <c r="M16" s="127">
        <f t="shared" si="1"/>
        <v>1.1150514789998365</v>
      </c>
      <c r="N16" s="260">
        <f t="shared" si="2"/>
        <v>1408</v>
      </c>
    </row>
    <row r="17" spans="1:14" ht="15.75" thickBot="1" x14ac:dyDescent="0.3">
      <c r="A17" s="31"/>
      <c r="B17" s="25" t="s">
        <v>53</v>
      </c>
      <c r="C17" s="15">
        <v>11127</v>
      </c>
      <c r="D17" s="13">
        <v>11127</v>
      </c>
      <c r="E17" s="13">
        <v>11684</v>
      </c>
      <c r="F17" s="15">
        <v>11684</v>
      </c>
      <c r="G17" s="15">
        <v>12076</v>
      </c>
      <c r="H17" s="15">
        <v>12076</v>
      </c>
      <c r="I17" s="15">
        <v>12408</v>
      </c>
      <c r="J17" s="131">
        <f t="shared" si="0"/>
        <v>1.0274925472010599</v>
      </c>
      <c r="K17" s="138" t="s">
        <v>53</v>
      </c>
      <c r="L17" s="133" t="s">
        <v>136</v>
      </c>
      <c r="M17" s="127">
        <f t="shared" si="1"/>
        <v>1.1151253707198705</v>
      </c>
      <c r="N17" s="260">
        <f t="shared" si="2"/>
        <v>1281</v>
      </c>
    </row>
    <row r="18" spans="1:14" ht="15.75" thickBot="1" x14ac:dyDescent="0.3">
      <c r="A18" s="31"/>
      <c r="B18" s="25" t="s">
        <v>50</v>
      </c>
      <c r="C18" s="15">
        <v>10127</v>
      </c>
      <c r="D18" s="13">
        <v>10127</v>
      </c>
      <c r="E18" s="13">
        <v>10634</v>
      </c>
      <c r="F18" s="15">
        <v>10634</v>
      </c>
      <c r="G18" s="15">
        <v>10559</v>
      </c>
      <c r="H18" s="15">
        <v>10559</v>
      </c>
      <c r="I18" s="15">
        <v>11293</v>
      </c>
      <c r="J18" s="131">
        <f t="shared" si="0"/>
        <v>1.0695141585377403</v>
      </c>
      <c r="K18" s="138" t="s">
        <v>50</v>
      </c>
      <c r="L18" s="133" t="s">
        <v>136</v>
      </c>
      <c r="M18" s="127">
        <f t="shared" si="1"/>
        <v>1.1151377505677891</v>
      </c>
      <c r="N18" s="260">
        <f t="shared" si="2"/>
        <v>1166</v>
      </c>
    </row>
    <row r="19" spans="1:14" ht="15.75" thickBot="1" x14ac:dyDescent="0.3">
      <c r="A19" s="31"/>
      <c r="B19" s="25" t="s">
        <v>41</v>
      </c>
      <c r="C19" s="15">
        <v>9057</v>
      </c>
      <c r="D19" s="13">
        <v>9057</v>
      </c>
      <c r="E19" s="13">
        <v>9511</v>
      </c>
      <c r="F19" s="15">
        <v>9511</v>
      </c>
      <c r="G19" s="15">
        <v>9443</v>
      </c>
      <c r="H19" s="15">
        <v>9443</v>
      </c>
      <c r="I19" s="15">
        <v>10099</v>
      </c>
      <c r="J19" s="131">
        <f t="shared" si="0"/>
        <v>1.0694694482685587</v>
      </c>
      <c r="K19" s="138" t="s">
        <v>41</v>
      </c>
      <c r="L19" s="133" t="s">
        <v>136</v>
      </c>
      <c r="M19" s="127">
        <f t="shared" si="1"/>
        <v>1.1150491332670862</v>
      </c>
      <c r="N19" s="260">
        <f t="shared" si="2"/>
        <v>1042</v>
      </c>
    </row>
    <row r="20" spans="1:14" ht="15.75" thickBot="1" x14ac:dyDescent="0.3">
      <c r="A20" s="31"/>
      <c r="B20" s="25" t="s">
        <v>45</v>
      </c>
      <c r="C20" s="15">
        <v>4063</v>
      </c>
      <c r="D20" s="13">
        <v>4063</v>
      </c>
      <c r="E20" s="13">
        <v>4267</v>
      </c>
      <c r="F20" s="263">
        <v>0</v>
      </c>
      <c r="G20" s="263">
        <v>0</v>
      </c>
      <c r="H20" s="263">
        <v>0</v>
      </c>
      <c r="I20" s="263">
        <v>0</v>
      </c>
      <c r="J20" s="140" t="s">
        <v>142</v>
      </c>
      <c r="K20" s="138" t="s">
        <v>45</v>
      </c>
      <c r="L20" s="133" t="s">
        <v>136</v>
      </c>
      <c r="M20" s="127">
        <f t="shared" si="1"/>
        <v>0</v>
      </c>
      <c r="N20" s="260">
        <f t="shared" si="2"/>
        <v>-4063</v>
      </c>
    </row>
    <row r="21" spans="1:14" ht="15.75" thickBot="1" x14ac:dyDescent="0.3">
      <c r="A21" s="31"/>
      <c r="B21" s="263" t="s">
        <v>114</v>
      </c>
      <c r="C21" s="15">
        <v>0</v>
      </c>
      <c r="D21" s="13">
        <v>0</v>
      </c>
      <c r="E21" s="13">
        <v>0</v>
      </c>
      <c r="F21" s="15">
        <v>4267</v>
      </c>
      <c r="G21" s="15">
        <v>4236</v>
      </c>
      <c r="H21" s="15">
        <v>4236</v>
      </c>
      <c r="I21" s="15">
        <v>4531</v>
      </c>
      <c r="J21" s="131">
        <f>SUM(I21/H21)</f>
        <v>1.0696411709159586</v>
      </c>
      <c r="K21" s="266" t="s">
        <v>114</v>
      </c>
      <c r="L21" s="133" t="s">
        <v>136</v>
      </c>
      <c r="M21" s="139"/>
      <c r="N21" s="260">
        <f t="shared" si="2"/>
        <v>4531</v>
      </c>
    </row>
    <row r="22" spans="1:14" ht="15.75" thickBot="1" x14ac:dyDescent="0.3">
      <c r="A22" s="31"/>
      <c r="B22" s="25" t="s">
        <v>43</v>
      </c>
      <c r="C22" s="15">
        <v>10587</v>
      </c>
      <c r="D22" s="13">
        <v>10587</v>
      </c>
      <c r="E22" s="13">
        <v>11117</v>
      </c>
      <c r="F22" s="15">
        <v>11117</v>
      </c>
      <c r="G22" s="15">
        <v>11038</v>
      </c>
      <c r="H22" s="15">
        <v>11038</v>
      </c>
      <c r="I22" s="15">
        <v>11196</v>
      </c>
      <c r="J22" s="131">
        <f>SUM(I22/H22)</f>
        <v>1.0143141873527812</v>
      </c>
      <c r="K22" s="136" t="s">
        <v>43</v>
      </c>
      <c r="L22" s="134" t="s">
        <v>134</v>
      </c>
      <c r="M22" s="127">
        <f>SUM(I22/C22)</f>
        <v>1.0575233777274016</v>
      </c>
      <c r="N22" s="260">
        <f t="shared" si="2"/>
        <v>609</v>
      </c>
    </row>
    <row r="23" spans="1:14" ht="15.75" thickBot="1" x14ac:dyDescent="0.3">
      <c r="A23" s="31"/>
      <c r="B23" s="25" t="s">
        <v>46</v>
      </c>
      <c r="C23" s="15">
        <v>5110</v>
      </c>
      <c r="D23" s="13">
        <v>5110</v>
      </c>
      <c r="E23" s="13">
        <v>5366</v>
      </c>
      <c r="F23" s="15">
        <v>5366</v>
      </c>
      <c r="G23" s="15">
        <v>5328</v>
      </c>
      <c r="H23" s="15">
        <v>5328</v>
      </c>
      <c r="I23" s="15">
        <v>5404</v>
      </c>
      <c r="J23" s="131">
        <f>SUM(I23/H23)</f>
        <v>1.0142642642642643</v>
      </c>
      <c r="K23" s="136" t="s">
        <v>46</v>
      </c>
      <c r="L23" s="134" t="s">
        <v>134</v>
      </c>
      <c r="M23" s="127">
        <f>SUM(I23/C23)</f>
        <v>1.0575342465753426</v>
      </c>
      <c r="N23" s="260">
        <f t="shared" si="2"/>
        <v>294</v>
      </c>
    </row>
    <row r="24" spans="1:14" ht="15.75" thickBot="1" x14ac:dyDescent="0.3">
      <c r="A24" s="31"/>
      <c r="B24" s="25" t="s">
        <v>48</v>
      </c>
      <c r="C24" s="15">
        <v>5056</v>
      </c>
      <c r="D24" s="13">
        <v>5056</v>
      </c>
      <c r="E24" s="13">
        <v>5309</v>
      </c>
      <c r="F24" s="265">
        <v>5309</v>
      </c>
      <c r="G24" s="265">
        <v>5272</v>
      </c>
      <c r="H24" s="265">
        <v>5272</v>
      </c>
      <c r="I24" s="265">
        <v>5347</v>
      </c>
      <c r="J24" s="131">
        <f>SUM(I24/H24)</f>
        <v>1.014226100151745</v>
      </c>
      <c r="K24" s="136" t="s">
        <v>48</v>
      </c>
      <c r="L24" s="134" t="s">
        <v>134</v>
      </c>
      <c r="M24" s="127">
        <f>SUM(I24/C24)</f>
        <v>1.0575553797468353</v>
      </c>
      <c r="N24" s="260">
        <f t="shared" si="2"/>
        <v>291</v>
      </c>
    </row>
    <row r="25" spans="1:14" ht="15.75" thickBot="1" x14ac:dyDescent="0.3">
      <c r="A25" s="31"/>
      <c r="B25" s="264" t="s">
        <v>47</v>
      </c>
      <c r="C25" s="56">
        <v>9398</v>
      </c>
      <c r="D25" s="59">
        <v>9398</v>
      </c>
      <c r="E25" s="59">
        <v>9869</v>
      </c>
      <c r="F25" s="27">
        <v>9869</v>
      </c>
      <c r="G25" s="27">
        <v>9799</v>
      </c>
      <c r="H25" s="27">
        <v>9799</v>
      </c>
      <c r="I25" s="27">
        <v>9939</v>
      </c>
      <c r="J25" s="131">
        <f>SUM(I25/H25)</f>
        <v>1.0142871721604245</v>
      </c>
      <c r="K25" s="267" t="s">
        <v>47</v>
      </c>
      <c r="L25" s="126" t="s">
        <v>135</v>
      </c>
      <c r="M25" s="127">
        <f>SUM(I25/C25)</f>
        <v>1.0575654394552032</v>
      </c>
      <c r="N25" s="260">
        <f t="shared" si="2"/>
        <v>541</v>
      </c>
    </row>
    <row r="26" spans="1:14" ht="15.75" thickBot="1" x14ac:dyDescent="0.3">
      <c r="B26" s="35" t="s">
        <v>0</v>
      </c>
      <c r="C26" s="23">
        <v>453206</v>
      </c>
      <c r="D26" s="24">
        <f t="shared" ref="D26:I26" si="3">SUM(D5:D25)</f>
        <v>453206</v>
      </c>
      <c r="E26" s="24">
        <f t="shared" si="3"/>
        <v>491031</v>
      </c>
      <c r="F26" s="24">
        <f t="shared" si="3"/>
        <v>491031</v>
      </c>
      <c r="G26" s="24">
        <f t="shared" si="3"/>
        <v>515369</v>
      </c>
      <c r="H26" s="24">
        <f t="shared" si="3"/>
        <v>515369</v>
      </c>
      <c r="I26" s="24">
        <f t="shared" si="3"/>
        <v>562569</v>
      </c>
      <c r="J26" s="24"/>
      <c r="K26" s="24"/>
      <c r="L26" s="24"/>
      <c r="M26" s="24"/>
    </row>
    <row r="27" spans="1:14" x14ac:dyDescent="0.25">
      <c r="B27" s="188" t="s">
        <v>148</v>
      </c>
      <c r="C27" s="189">
        <v>1</v>
      </c>
      <c r="D27" s="190"/>
      <c r="E27" s="190"/>
      <c r="F27" s="191">
        <f>SUM(F26/D26)</f>
        <v>1.083460942705966</v>
      </c>
      <c r="G27" s="190"/>
      <c r="H27" s="191">
        <f>SUM(H26/F26)</f>
        <v>1.0495650987412199</v>
      </c>
      <c r="I27" s="191">
        <f>SUM(I26/H26)</f>
        <v>1.0915848644369375</v>
      </c>
    </row>
    <row r="28" spans="1:14" x14ac:dyDescent="0.25">
      <c r="B28" s="188" t="s">
        <v>149</v>
      </c>
      <c r="C28" s="75"/>
      <c r="D28" s="75"/>
      <c r="E28" s="75"/>
      <c r="F28" s="75"/>
      <c r="G28" s="75"/>
      <c r="H28" s="75"/>
      <c r="I28" s="192">
        <f>SUM(I26/C26)</f>
        <v>1.2413096913986135</v>
      </c>
    </row>
  </sheetData>
  <sortState ref="B5:N28">
    <sortCondition ref="L4"/>
  </sortState>
  <pageMargins left="0.51181102362204722" right="0.51181102362204722" top="0.59055118110236227" bottom="0.59055118110236227" header="0.31496062992125984" footer="0.31496062992125984"/>
  <pageSetup paperSize="9" scale="74" fitToHeight="0" orientation="landscape" r:id="rId1"/>
  <headerFooter>
    <oddFooter>&amp;C&amp;A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N13"/>
  <sheetViews>
    <sheetView zoomScalePageLayoutView="80" workbookViewId="0">
      <selection activeCell="C4" sqref="C4"/>
    </sheetView>
  </sheetViews>
  <sheetFormatPr defaultRowHeight="15" x14ac:dyDescent="0.25"/>
  <cols>
    <col min="1" max="1" width="1.7109375" style="3" customWidth="1"/>
    <col min="2" max="2" width="59.7109375" customWidth="1"/>
    <col min="3" max="3" width="17.7109375" customWidth="1"/>
    <col min="4" max="4" width="17.7109375" style="12" customWidth="1"/>
    <col min="5" max="5" width="17.7109375" customWidth="1"/>
    <col min="6" max="6" width="17.7109375" style="12" hidden="1" customWidth="1"/>
    <col min="7" max="7" width="17.7109375" style="12" customWidth="1"/>
    <col min="8" max="8" width="17.7109375" style="12" hidden="1" customWidth="1"/>
    <col min="9" max="9" width="16.42578125" style="12" customWidth="1"/>
    <col min="10" max="10" width="17.7109375" style="12" customWidth="1"/>
    <col min="11" max="11" width="60.5703125" customWidth="1"/>
    <col min="12" max="12" width="12.28515625" customWidth="1"/>
    <col min="13" max="14" width="10.28515625" customWidth="1"/>
    <col min="15" max="15" width="47.140625" customWidth="1"/>
    <col min="17" max="17" width="11.140625" customWidth="1"/>
  </cols>
  <sheetData>
    <row r="1" spans="1:14" ht="18.75" x14ac:dyDescent="0.3">
      <c r="A1" s="1"/>
      <c r="B1" s="6" t="s">
        <v>128</v>
      </c>
      <c r="C1" s="5"/>
    </row>
    <row r="2" spans="1:14" ht="9.9499999999999993" customHeight="1" x14ac:dyDescent="0.3">
      <c r="A2" s="1"/>
      <c r="B2" s="2"/>
      <c r="C2" s="5"/>
    </row>
    <row r="3" spans="1:14" ht="15.75" thickBot="1" x14ac:dyDescent="0.3">
      <c r="I3" s="66"/>
      <c r="J3" s="66"/>
    </row>
    <row r="4" spans="1:14" ht="86.25" x14ac:dyDescent="0.25">
      <c r="A4" s="31"/>
      <c r="B4" s="69" t="s">
        <v>94</v>
      </c>
      <c r="C4" s="45" t="s">
        <v>166</v>
      </c>
      <c r="D4" s="21" t="s">
        <v>96</v>
      </c>
      <c r="E4" s="21" t="s">
        <v>105</v>
      </c>
      <c r="F4" s="21" t="s">
        <v>111</v>
      </c>
      <c r="G4" s="21" t="s">
        <v>112</v>
      </c>
      <c r="H4" s="21" t="s">
        <v>126</v>
      </c>
      <c r="I4" s="105" t="s">
        <v>129</v>
      </c>
      <c r="J4" s="179" t="s">
        <v>130</v>
      </c>
      <c r="K4" s="180" t="s">
        <v>132</v>
      </c>
      <c r="L4" s="180" t="s">
        <v>131</v>
      </c>
      <c r="M4" s="180" t="s">
        <v>143</v>
      </c>
      <c r="N4" s="180" t="s">
        <v>158</v>
      </c>
    </row>
    <row r="5" spans="1:14" s="215" customFormat="1" x14ac:dyDescent="0.25">
      <c r="A5" s="207"/>
      <c r="B5" s="240" t="s">
        <v>69</v>
      </c>
      <c r="C5" s="209">
        <v>10403</v>
      </c>
      <c r="D5" s="210">
        <v>10403</v>
      </c>
      <c r="E5" s="210">
        <v>10600</v>
      </c>
      <c r="F5" s="210">
        <v>10600</v>
      </c>
      <c r="G5" s="241">
        <v>10860</v>
      </c>
      <c r="H5" s="242">
        <v>10860</v>
      </c>
      <c r="I5" s="243">
        <v>11290</v>
      </c>
      <c r="J5" s="211">
        <f>SUM(I5/H5)</f>
        <v>1.0395948434622468</v>
      </c>
      <c r="K5" s="244" t="s">
        <v>69</v>
      </c>
      <c r="L5" s="173" t="s">
        <v>133</v>
      </c>
      <c r="M5" s="183">
        <f>SUM(I5/C5)</f>
        <v>1.0852638661924445</v>
      </c>
      <c r="N5" s="260">
        <f>I5-C5</f>
        <v>887</v>
      </c>
    </row>
    <row r="6" spans="1:14" x14ac:dyDescent="0.25">
      <c r="A6" s="31"/>
      <c r="B6" s="33" t="s">
        <v>67</v>
      </c>
      <c r="C6" s="15">
        <v>8739</v>
      </c>
      <c r="D6" s="13">
        <v>8739</v>
      </c>
      <c r="E6" s="13">
        <v>9000</v>
      </c>
      <c r="F6" s="13">
        <v>9000</v>
      </c>
      <c r="G6" s="67">
        <v>10000</v>
      </c>
      <c r="H6" s="49">
        <v>10000</v>
      </c>
      <c r="I6" s="175">
        <v>11000</v>
      </c>
      <c r="J6" s="83">
        <f t="shared" ref="J6:J9" si="0">SUM(I6/H6)</f>
        <v>1.1000000000000001</v>
      </c>
      <c r="K6" s="153" t="s">
        <v>67</v>
      </c>
      <c r="L6" s="245" t="s">
        <v>136</v>
      </c>
      <c r="M6" s="246">
        <f>SUM(I6/C6)</f>
        <v>1.2587252546057901</v>
      </c>
      <c r="N6" s="260">
        <f>I6-C6</f>
        <v>2261</v>
      </c>
    </row>
    <row r="7" spans="1:14" x14ac:dyDescent="0.25">
      <c r="A7" s="31"/>
      <c r="B7" s="32" t="s">
        <v>68</v>
      </c>
      <c r="C7" s="15">
        <v>3442</v>
      </c>
      <c r="D7" s="13">
        <v>3442</v>
      </c>
      <c r="E7" s="13">
        <v>3528</v>
      </c>
      <c r="F7" s="13">
        <v>3528</v>
      </c>
      <c r="G7" s="67">
        <v>3616</v>
      </c>
      <c r="H7" s="49">
        <v>3616</v>
      </c>
      <c r="I7" s="175">
        <v>3706</v>
      </c>
      <c r="J7" s="83">
        <f t="shared" si="0"/>
        <v>1.0248893805309736</v>
      </c>
      <c r="K7" s="181" t="s">
        <v>68</v>
      </c>
      <c r="L7" s="172" t="s">
        <v>136</v>
      </c>
      <c r="M7" s="182">
        <f>SUM(I7/C7)</f>
        <v>1.0766995932597327</v>
      </c>
      <c r="N7" s="260">
        <f>I7-C7</f>
        <v>264</v>
      </c>
    </row>
    <row r="8" spans="1:14" s="215" customFormat="1" x14ac:dyDescent="0.25">
      <c r="A8" s="207"/>
      <c r="B8" s="247" t="s">
        <v>65</v>
      </c>
      <c r="C8" s="209">
        <v>2468</v>
      </c>
      <c r="D8" s="210">
        <v>2468</v>
      </c>
      <c r="E8" s="210">
        <v>2713</v>
      </c>
      <c r="F8" s="210">
        <v>2713</v>
      </c>
      <c r="G8" s="241">
        <v>2985</v>
      </c>
      <c r="H8" s="242">
        <v>2985</v>
      </c>
      <c r="I8" s="243">
        <v>3283</v>
      </c>
      <c r="J8" s="211">
        <f t="shared" si="0"/>
        <v>1.0998324958123953</v>
      </c>
      <c r="K8" s="248" t="s">
        <v>65</v>
      </c>
      <c r="L8" s="249" t="s">
        <v>134</v>
      </c>
      <c r="M8" s="250">
        <f>SUM(I8/C8)</f>
        <v>1.3302269043760129</v>
      </c>
      <c r="N8" s="260">
        <f>I8-C8</f>
        <v>815</v>
      </c>
    </row>
    <row r="9" spans="1:14" ht="15.75" thickBot="1" x14ac:dyDescent="0.3">
      <c r="A9" s="31"/>
      <c r="B9" s="34" t="s">
        <v>66</v>
      </c>
      <c r="C9" s="27">
        <v>1021</v>
      </c>
      <c r="D9" s="28">
        <v>1021</v>
      </c>
      <c r="E9" s="28">
        <v>1732</v>
      </c>
      <c r="F9" s="28">
        <v>1732</v>
      </c>
      <c r="G9" s="68">
        <v>2359</v>
      </c>
      <c r="H9" s="50">
        <v>2359</v>
      </c>
      <c r="I9" s="176">
        <v>3252</v>
      </c>
      <c r="J9" s="82">
        <f t="shared" si="0"/>
        <v>1.3785502331496398</v>
      </c>
      <c r="K9" s="184" t="s">
        <v>66</v>
      </c>
      <c r="L9" s="174" t="s">
        <v>135</v>
      </c>
      <c r="M9" s="185">
        <f>SUM(I9/C9)</f>
        <v>3.1851126346718903</v>
      </c>
      <c r="N9" s="260">
        <f>I9-C9</f>
        <v>2231</v>
      </c>
    </row>
    <row r="10" spans="1:14" ht="15.75" thickBot="1" x14ac:dyDescent="0.3">
      <c r="A10" s="31"/>
      <c r="B10" s="23" t="s">
        <v>147</v>
      </c>
      <c r="C10" s="23">
        <f>SUM(C5:C9)</f>
        <v>26073</v>
      </c>
      <c r="D10" s="23">
        <f t="shared" ref="D10:I10" si="1">SUM(D4:D9)</f>
        <v>26073</v>
      </c>
      <c r="E10" s="23">
        <f t="shared" si="1"/>
        <v>27573</v>
      </c>
      <c r="F10" s="23">
        <f t="shared" si="1"/>
        <v>27573</v>
      </c>
      <c r="G10" s="23">
        <f t="shared" si="1"/>
        <v>29820</v>
      </c>
      <c r="H10" s="23">
        <f t="shared" si="1"/>
        <v>29820</v>
      </c>
      <c r="I10" s="177">
        <f t="shared" si="1"/>
        <v>32531</v>
      </c>
      <c r="J10" s="177"/>
      <c r="K10" s="177"/>
      <c r="L10" s="177"/>
      <c r="M10" s="177"/>
      <c r="N10" s="177"/>
    </row>
    <row r="11" spans="1:14" ht="15.75" thickBot="1" x14ac:dyDescent="0.3">
      <c r="B11" s="169" t="s">
        <v>0</v>
      </c>
      <c r="C11" s="170">
        <f t="shared" ref="C11:I11" si="2">+SUM(C4:C9)</f>
        <v>26073</v>
      </c>
      <c r="D11" s="170">
        <f t="shared" si="2"/>
        <v>26073</v>
      </c>
      <c r="E11" s="170">
        <f t="shared" si="2"/>
        <v>27573</v>
      </c>
      <c r="F11" s="170">
        <f t="shared" si="2"/>
        <v>27573</v>
      </c>
      <c r="G11" s="170">
        <f t="shared" si="2"/>
        <v>29820</v>
      </c>
      <c r="H11" s="170">
        <f t="shared" si="2"/>
        <v>29820</v>
      </c>
      <c r="I11" s="178">
        <f t="shared" si="2"/>
        <v>32531</v>
      </c>
      <c r="J11" s="178"/>
      <c r="K11" s="178"/>
      <c r="L11" s="178"/>
      <c r="M11" s="178"/>
      <c r="N11" s="178"/>
    </row>
    <row r="12" spans="1:14" x14ac:dyDescent="0.25">
      <c r="B12" s="188" t="s">
        <v>148</v>
      </c>
      <c r="C12" s="189">
        <v>1</v>
      </c>
      <c r="D12" s="190"/>
      <c r="E12" s="190"/>
      <c r="F12" s="191">
        <f>SUM(F11/D11)</f>
        <v>1.0575307789667472</v>
      </c>
      <c r="G12" s="190"/>
      <c r="H12" s="191">
        <f>SUM(H11/F11)</f>
        <v>1.0814927646610815</v>
      </c>
      <c r="I12" s="191">
        <f>SUM(I11/H11)</f>
        <v>1.0909121395036887</v>
      </c>
    </row>
    <row r="13" spans="1:14" x14ac:dyDescent="0.25">
      <c r="B13" s="188" t="s">
        <v>149</v>
      </c>
      <c r="C13" s="75"/>
      <c r="D13" s="75"/>
      <c r="E13" s="75"/>
      <c r="F13" s="75"/>
      <c r="G13" s="75"/>
      <c r="H13" s="75"/>
      <c r="I13" s="192">
        <f>SUM(I11/C11)</f>
        <v>1.2476891803781689</v>
      </c>
    </row>
  </sheetData>
  <sortState ref="L5:N9">
    <sortCondition ref="L5"/>
  </sortState>
  <pageMargins left="0.51181102362204722" right="0.51181102362204722" top="0.59055118110236227" bottom="0.59055118110236227" header="0.31496062992125984" footer="0.31496062992125984"/>
  <pageSetup paperSize="9" scale="74" fitToHeight="0" orientation="landscape" r:id="rId1"/>
  <headerFooter>
    <oddFooter>&amp;C&amp;A</oddFooter>
  </headerFooter>
  <rowBreaks count="1" manualBreakCount="1">
    <brk id="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12</vt:i4>
      </vt:variant>
    </vt:vector>
  </HeadingPairs>
  <TitlesOfParts>
    <vt:vector size="24" baseType="lpstr">
      <vt:lpstr>MZV</vt:lpstr>
      <vt:lpstr>MO</vt:lpstr>
      <vt:lpstr>MPSV</vt:lpstr>
      <vt:lpstr>MV</vt:lpstr>
      <vt:lpstr>MŽP</vt:lpstr>
      <vt:lpstr>MPO</vt:lpstr>
      <vt:lpstr>MD</vt:lpstr>
      <vt:lpstr>MZe</vt:lpstr>
      <vt:lpstr>MSMT</vt:lpstr>
      <vt:lpstr>MK</vt:lpstr>
      <vt:lpstr>MZd</vt:lpstr>
      <vt:lpstr>Vysvětlivky</vt:lpstr>
      <vt:lpstr>MSMT!Názvy_tisku</vt:lpstr>
      <vt:lpstr>MD!Oblast_tisku</vt:lpstr>
      <vt:lpstr>MK!Oblast_tisku</vt:lpstr>
      <vt:lpstr>MO!Oblast_tisku</vt:lpstr>
      <vt:lpstr>MPO!Oblast_tisku</vt:lpstr>
      <vt:lpstr>MPSV!Oblast_tisku</vt:lpstr>
      <vt:lpstr>MSMT!Oblast_tisku</vt:lpstr>
      <vt:lpstr>MV!Oblast_tisku</vt:lpstr>
      <vt:lpstr>MZd!Oblast_tisku</vt:lpstr>
      <vt:lpstr>MZe!Oblast_tisku</vt:lpstr>
      <vt:lpstr>MZV!Oblast_tisku</vt:lpstr>
      <vt:lpstr>MŽP!Oblast_tisku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Kureková Lucie</dc:creator>
  <cp:lastModifiedBy>Miholová Kateřina</cp:lastModifiedBy>
  <cp:lastPrinted>2021-05-07T10:15:59Z</cp:lastPrinted>
  <dcterms:created xsi:type="dcterms:W3CDTF">2018-03-15T12:13:48Z</dcterms:created>
  <dcterms:modified xsi:type="dcterms:W3CDTF">2022-03-02T11:20:33Z</dcterms:modified>
</cp:coreProperties>
</file>