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Oddeleni analyz a koordinace vedy\_Spolecne\Prac_skupina ROZPOČET\Národní plán obnovy a RRF_2021-04\NPO - Aktualizace - vláda_2023-06-14\Materiál na RVVI\"/>
    </mc:Choice>
  </mc:AlternateContent>
  <bookViews>
    <workbookView xWindow="0" yWindow="0" windowWidth="28800" windowHeight="11085" tabRatio="865" firstSheet="2" activeTab="2"/>
  </bookViews>
  <sheets>
    <sheet name="Components" sheetId="38" r:id="rId1"/>
    <sheet name="Measures" sheetId="39" r:id="rId2"/>
    <sheet name="T2 Green Digital &amp; Costs" sheetId="41" r:id="rId3"/>
    <sheet name="T3a Impact (qualitative) (2)" sheetId="42" state="hidden" r:id="rId4"/>
    <sheet name="T3b Impact (quantitative) (2)" sheetId="43" state="hidden" r:id="rId5"/>
    <sheet name="T3a Impact (qualitative)" sheetId="8" state="hidden" r:id="rId6"/>
    <sheet name="T3b Impact (quantitative)" sheetId="11" state="hidden" r:id="rId7"/>
    <sheet name="T4a Investment baseline Input" sheetId="12" state="hidden" r:id="rId8"/>
    <sheet name="T4b Investment baseline Display" sheetId="13"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2" hidden="1">'T2 Green Digital &amp; Costs'!$A$5:$T$19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41" l="1"/>
  <c r="H20" i="41" l="1"/>
  <c r="J20" i="41"/>
  <c r="K20" i="41"/>
  <c r="L20" i="41"/>
  <c r="M20" i="41"/>
  <c r="N20" i="41"/>
  <c r="O20" i="41"/>
  <c r="P20" i="41"/>
  <c r="G20" i="41"/>
  <c r="F20" i="41"/>
  <c r="H13" i="41" l="1"/>
  <c r="H19" i="41"/>
  <c r="H18" i="41"/>
  <c r="H17" i="41"/>
  <c r="H16" i="41"/>
  <c r="H15" i="41"/>
  <c r="H14" i="41"/>
  <c r="H7" i="41"/>
  <c r="H8" i="41"/>
  <c r="H9" i="41"/>
  <c r="H10" i="41"/>
  <c r="H11" i="41"/>
  <c r="H12" i="41"/>
  <c r="L17" i="13" l="1"/>
  <c r="K17" i="13"/>
  <c r="J17" i="13"/>
  <c r="I17" i="13"/>
  <c r="H17" i="13"/>
  <c r="G17" i="13"/>
  <c r="F17" i="13"/>
  <c r="D17" i="13"/>
  <c r="C17" i="13"/>
  <c r="B17" i="13"/>
  <c r="L15" i="13"/>
  <c r="K15" i="13"/>
  <c r="J15" i="13"/>
  <c r="I15" i="13"/>
  <c r="H15" i="13"/>
  <c r="G15" i="13"/>
  <c r="F15" i="13"/>
  <c r="L13" i="13"/>
  <c r="K13" i="13"/>
  <c r="J13" i="13"/>
  <c r="I13" i="13"/>
  <c r="H13" i="13"/>
  <c r="G13" i="13"/>
  <c r="F13" i="13"/>
  <c r="L12" i="13"/>
  <c r="K12" i="13"/>
  <c r="J12" i="13"/>
  <c r="I12" i="13"/>
  <c r="H12" i="13"/>
  <c r="G12" i="13"/>
  <c r="F12" i="13"/>
  <c r="L11" i="13"/>
  <c r="K11" i="13"/>
  <c r="J11" i="13"/>
  <c r="I11" i="13"/>
  <c r="H11" i="13"/>
  <c r="G11" i="13"/>
  <c r="F11" i="13"/>
  <c r="L10" i="13"/>
  <c r="K10" i="13"/>
  <c r="J10" i="13"/>
  <c r="I10" i="13"/>
  <c r="H10" i="13"/>
  <c r="G10" i="13"/>
  <c r="F10" i="13"/>
  <c r="L9" i="13"/>
  <c r="K9" i="13"/>
  <c r="J9" i="13"/>
  <c r="I9" i="13"/>
  <c r="H9" i="13"/>
  <c r="G9" i="13"/>
  <c r="F9" i="13"/>
  <c r="L8" i="13"/>
  <c r="K8" i="13"/>
  <c r="J8" i="13"/>
  <c r="I8" i="13"/>
  <c r="H8" i="13"/>
  <c r="G8" i="13"/>
  <c r="F8" i="13"/>
  <c r="L7" i="13"/>
  <c r="K7" i="13"/>
  <c r="J7" i="13"/>
  <c r="I7" i="13"/>
  <c r="H7" i="13"/>
  <c r="G7" i="13"/>
  <c r="F7" i="13"/>
  <c r="L6" i="13"/>
  <c r="K6" i="13"/>
  <c r="J6" i="13"/>
  <c r="I6" i="13"/>
  <c r="H6" i="13"/>
  <c r="G6" i="13"/>
  <c r="F6" i="13"/>
  <c r="L5" i="13"/>
  <c r="K5" i="13"/>
  <c r="J5" i="13"/>
  <c r="I5" i="13"/>
  <c r="H5" i="13"/>
  <c r="G5" i="13"/>
  <c r="F5" i="13"/>
  <c r="L4" i="13"/>
  <c r="K4" i="13"/>
  <c r="J4" i="13"/>
  <c r="I4" i="13"/>
  <c r="H4" i="13"/>
  <c r="G4" i="13"/>
  <c r="F4" i="13"/>
  <c r="E17" i="13" l="1"/>
  <c r="M13" i="13"/>
  <c r="M12" i="13"/>
  <c r="M11" i="13"/>
  <c r="M10" i="13"/>
  <c r="M9" i="13"/>
  <c r="M8" i="13"/>
  <c r="M7" i="13"/>
  <c r="M6" i="13"/>
  <c r="M5" i="13"/>
  <c r="L14" i="13"/>
  <c r="L16" i="13" s="1"/>
  <c r="K14" i="13"/>
  <c r="K16" i="13" s="1"/>
  <c r="J14" i="13"/>
  <c r="J16" i="13" s="1"/>
  <c r="H14" i="13"/>
  <c r="H16" i="13" s="1"/>
  <c r="G14" i="13"/>
  <c r="M4" i="13"/>
  <c r="D76" i="12"/>
  <c r="D13" i="13" s="1"/>
  <c r="C76" i="12"/>
  <c r="C13" i="13" s="1"/>
  <c r="B76" i="12"/>
  <c r="B13" i="13" s="1"/>
  <c r="D67" i="12"/>
  <c r="D12" i="13" s="1"/>
  <c r="C67" i="12"/>
  <c r="C12" i="13" s="1"/>
  <c r="B67" i="12"/>
  <c r="B12" i="13" s="1"/>
  <c r="D60" i="12"/>
  <c r="D11" i="13" s="1"/>
  <c r="C60" i="12"/>
  <c r="C11" i="13" s="1"/>
  <c r="B60" i="12"/>
  <c r="B11" i="13" s="1"/>
  <c r="D53" i="12"/>
  <c r="D10" i="13" s="1"/>
  <c r="C53" i="12"/>
  <c r="C10" i="13" s="1"/>
  <c r="B53" i="12"/>
  <c r="B10" i="13" s="1"/>
  <c r="D46" i="12"/>
  <c r="D9" i="13" s="1"/>
  <c r="C46" i="12"/>
  <c r="C9" i="13" s="1"/>
  <c r="B46" i="12"/>
  <c r="B9" i="13" s="1"/>
  <c r="D39" i="12"/>
  <c r="D8" i="13" s="1"/>
  <c r="C39" i="12"/>
  <c r="C8" i="13" s="1"/>
  <c r="B39" i="12"/>
  <c r="B8" i="13" s="1"/>
  <c r="D29" i="12"/>
  <c r="D7" i="13" s="1"/>
  <c r="C29" i="12"/>
  <c r="C7" i="13" s="1"/>
  <c r="B29" i="12"/>
  <c r="B7" i="13" s="1"/>
  <c r="D22" i="12"/>
  <c r="D6" i="13" s="1"/>
  <c r="C22" i="12"/>
  <c r="C6" i="13" s="1"/>
  <c r="B22" i="12"/>
  <c r="B6" i="13" s="1"/>
  <c r="D16" i="12"/>
  <c r="D5" i="13" s="1"/>
  <c r="C16" i="12"/>
  <c r="B16" i="12"/>
  <c r="B5" i="13" s="1"/>
  <c r="D7" i="12"/>
  <c r="C7" i="12"/>
  <c r="C4" i="13" s="1"/>
  <c r="B7" i="12"/>
  <c r="B4" i="13" s="1"/>
  <c r="K6" i="12"/>
  <c r="J6" i="12"/>
  <c r="I6" i="12"/>
  <c r="H6" i="12"/>
  <c r="G6" i="12"/>
  <c r="F6" i="12"/>
  <c r="E6" i="12"/>
  <c r="B6" i="12"/>
  <c r="D6" i="12" l="1"/>
  <c r="D4" i="13"/>
  <c r="C6" i="12"/>
  <c r="C5" i="13"/>
  <c r="C14" i="13" s="1"/>
  <c r="C16" i="13" s="1"/>
  <c r="E6" i="13"/>
  <c r="E8" i="13"/>
  <c r="E10" i="13"/>
  <c r="E12" i="13"/>
  <c r="C18" i="13"/>
  <c r="M17" i="13"/>
  <c r="I14" i="13"/>
  <c r="I16" i="13" s="1"/>
  <c r="I18" i="13" s="1"/>
  <c r="E5" i="13"/>
  <c r="E7" i="13"/>
  <c r="E9" i="13"/>
  <c r="E11" i="13"/>
  <c r="E13" i="13"/>
  <c r="M15" i="13"/>
  <c r="K18" i="13"/>
  <c r="J18" i="13"/>
  <c r="M14" i="13"/>
  <c r="G16" i="13"/>
  <c r="G18" i="13" s="1"/>
  <c r="L18" i="13"/>
  <c r="B14" i="13"/>
  <c r="F14" i="13"/>
  <c r="F16" i="13" s="1"/>
  <c r="F18" i="13" s="1"/>
  <c r="H18" i="13"/>
  <c r="D14" i="13" l="1"/>
  <c r="D16" i="13" s="1"/>
  <c r="D18" i="13" s="1"/>
  <c r="E4" i="13"/>
  <c r="M18" i="13"/>
  <c r="M16" i="13"/>
  <c r="E14" i="13"/>
  <c r="E16" i="13" s="1"/>
  <c r="E18" i="13" s="1"/>
  <c r="B16" i="13"/>
  <c r="B18" i="13" s="1"/>
</calcChain>
</file>

<file path=xl/sharedStrings.xml><?xml version="1.0" encoding="utf-8"?>
<sst xmlns="http://schemas.openxmlformats.org/spreadsheetml/2006/main" count="1764" uniqueCount="869">
  <si>
    <t>Sequential Number</t>
  </si>
  <si>
    <t>Component  Name</t>
  </si>
  <si>
    <t>1.1 Digital services to citizens and businesses</t>
  </si>
  <si>
    <t>1.2 Digital public administration systems</t>
  </si>
  <si>
    <t>1.3 High capacity digital networks</t>
  </si>
  <si>
    <t>1.4 Digital economy and society, innovative start-ups and new technologies</t>
  </si>
  <si>
    <t>1.5 Digital transformation of enterprises</t>
  </si>
  <si>
    <t>1.6 Acceleration and digitalisation of the building process</t>
  </si>
  <si>
    <t>1.7 Complex redesign of management and implementation of digital transformation of public administration</t>
  </si>
  <si>
    <t>2.1 Sustainable transport</t>
  </si>
  <si>
    <t>2.2 Reducing energy consumption in the public sector</t>
  </si>
  <si>
    <t>2.3 Transition to cleaner energy sources</t>
  </si>
  <si>
    <t>2.4 Clean mobility</t>
  </si>
  <si>
    <t>2.5 Building renovation and air protection</t>
  </si>
  <si>
    <t>2.6 Nature protection and adaptation to climate change</t>
  </si>
  <si>
    <t>2.7 Circular economy, recycling and industrial water</t>
  </si>
  <si>
    <t>2.8 Brownfields revitalisation</t>
  </si>
  <si>
    <t>2.9 Promotion of biodiversity and fight against drought</t>
  </si>
  <si>
    <t>3.1 Innovation in education in the context of digitalisation</t>
  </si>
  <si>
    <t>3.2 Adaptation of school programmes</t>
  </si>
  <si>
    <t>3.3 Modernisation of employment services and labour market development</t>
  </si>
  <si>
    <t>3.4 Rerform of academic sites equipement</t>
  </si>
  <si>
    <t>3.5 Increase access to education</t>
  </si>
  <si>
    <t>4.1 Systemic support for public investment</t>
  </si>
  <si>
    <r>
      <t xml:space="preserve">4.2 New quasi-equity </t>
    </r>
    <r>
      <rPr>
        <sz val="11"/>
        <color rgb="FFFF0000"/>
        <rFont val="Calibri"/>
        <family val="2"/>
        <charset val="238"/>
        <scheme val="minor"/>
      </rPr>
      <t>guarantee</t>
    </r>
    <r>
      <rPr>
        <sz val="11"/>
        <color rgb="FF006100"/>
        <rFont val="Calibri"/>
        <family val="2"/>
        <charset val="238"/>
        <scheme val="minor"/>
      </rPr>
      <t xml:space="preserve"> instruments for the promotion of entrepreneurship and development of Czech-Moravian Guarantee and Development Bank (ČMZRB) as a National Development Bank</t>
    </r>
  </si>
  <si>
    <t>4.3 Anti-corruption reforms</t>
  </si>
  <si>
    <t>4.4 Enhancing the efficiency of public administration</t>
  </si>
  <si>
    <t>4.5 Development of the cultural and creative sector</t>
  </si>
  <si>
    <t>5.1 Excellent research and development in the health sector</t>
  </si>
  <si>
    <t>5.2 Support for research and development in companies and introduction of innovations into business practice</t>
  </si>
  <si>
    <t xml:space="preserve">5.3 Strategy intelligence-driven and internationally competitive research, development and innovation ecosystem
</t>
  </si>
  <si>
    <t>6.1 Increasing resilience of the health system</t>
  </si>
  <si>
    <t>6.2 The national plan to strengthen oncological prevention and care</t>
  </si>
  <si>
    <t xml:space="preserve">6.3 The Reform of the Geriatric Care </t>
  </si>
  <si>
    <t>7.1 Strengthening of distribution grids, increasing their connectable capacity in connection with the development of renewable sources in the Czech Republic and further development of photovoltaic sources</t>
  </si>
  <si>
    <t>7.2 Supporting decentralisation and digitalisation of the energy sector</t>
  </si>
  <si>
    <t>7.3 Energy consulting</t>
  </si>
  <si>
    <t>7.4 Adaptation of school programmes - HE Green skills</t>
  </si>
  <si>
    <t>7.5 Decarbonisation of transport</t>
  </si>
  <si>
    <t>7.6 Affordable Housing Reform</t>
  </si>
  <si>
    <t>7.7 Increasing the energy security of the Czech Republic and reducing its import dependence on fossil resources from the Russian Federation</t>
  </si>
  <si>
    <t>7.8 Electrification of railways and a modern, digitalised, operationally attractive railway</t>
  </si>
  <si>
    <t>7.9 Building renovation and reducing energy consumption in the public sector</t>
  </si>
  <si>
    <t>Component Reference</t>
  </si>
  <si>
    <t>Reform / Investment</t>
  </si>
  <si>
    <t xml:space="preserve">Measure -Short title </t>
  </si>
  <si>
    <t>Is this a 
sub-measure for green and digital tagging?
(Yes or leave empty)</t>
  </si>
  <si>
    <t>1 - 1.1 Digital services to citizens and businesses</t>
  </si>
  <si>
    <t>Investment</t>
  </si>
  <si>
    <t>1.1.1 Digital services for end-users</t>
  </si>
  <si>
    <t>Yes</t>
  </si>
  <si>
    <t>1.1.2 Development of open data and public data fund</t>
  </si>
  <si>
    <t>Reform</t>
  </si>
  <si>
    <t>1.1.3 Conditions for quality data pool management and ensuring controlled data access</t>
  </si>
  <si>
    <t>1.1.4 eHealth services</t>
  </si>
  <si>
    <t>1.1.5 Digital services for justice</t>
  </si>
  <si>
    <t>1.1.6 Digital services for end-users in social area</t>
  </si>
  <si>
    <t>2 - 1.2 Digital public administration systems</t>
  </si>
  <si>
    <t>1.2.1 Developing and improving individual information systems</t>
  </si>
  <si>
    <t>1.2.2 Developing of core registers and facilities for eGovernment</t>
  </si>
  <si>
    <t>1.2.3 Cybersecurity</t>
  </si>
  <si>
    <t>1.2.8 Cybersecurity II</t>
  </si>
  <si>
    <t>1.2.4 Centers of competence for supporting eGovernment, Cybersecurity and eHealth</t>
  </si>
  <si>
    <t>1.2.5 Developing systems supporting the digitalisation of health</t>
  </si>
  <si>
    <t>1.2.6 Creating the conditions for digital justice</t>
  </si>
  <si>
    <t>1.2.7 Development of information systems in social area</t>
  </si>
  <si>
    <t>3 - 1.3 High capacity digital networks</t>
  </si>
  <si>
    <t>1.3.1 Improving the environment for the deployment of electronic communication networks</t>
  </si>
  <si>
    <t>1.3.2 Supporting the development of the 5G ecosystem</t>
  </si>
  <si>
    <t>1.3.3 Building high-capacity connections</t>
  </si>
  <si>
    <t>1.3.4 Covering 5G corridors and promoting the development of 5G</t>
  </si>
  <si>
    <t>1.3.5 Supporting the development of 5G mobile infrastructure in rural investment-intensive white areas</t>
  </si>
  <si>
    <t>1.3.6 Scientific research activities related to the development of 5G networks and services</t>
  </si>
  <si>
    <t>4 - 1.4 Digital economy and society, innovative start-ups and new technologies</t>
  </si>
  <si>
    <t>1.4.1 Institutional reform of the coordination and support system for digital transformation of economy (incl. RIS 3)</t>
  </si>
  <si>
    <t>1.4.1.1 European Centre of Excellence in AI “for Citizens’ Safety and Security”</t>
  </si>
  <si>
    <t>1.4.1.2 European Digital Media Observatory Hub (EDMO)</t>
  </si>
  <si>
    <t>1.4.1.3 Transfer of foreign best practices and know-how for digital transformation, monitoring and research on the socio-economic effects of the crisis (Samuel Neaman Institute)</t>
  </si>
  <si>
    <t>1.4.1.4 SME Management Training Platform for post-COVID-19 Digital Transformation</t>
  </si>
  <si>
    <t>1.4.1.5 European Blockchain Services Infrastructure (EBSI) – DLT bonds for SME financing</t>
  </si>
  <si>
    <t>1.4.1.6 5G Demonstrative application projects for cities and industrial areas</t>
  </si>
  <si>
    <t>1.4.2 Institutional support for start-ups – EU Startup Nations Standards</t>
  </si>
  <si>
    <t>1.4.2.1 Czech Rise-Up programme</t>
  </si>
  <si>
    <t>1.4.2.2 Fostering entrepreneurship and innovative firms</t>
  </si>
  <si>
    <t>1.4.2.3 Pilot co-investment funds for the development of pre-seed investments, strategic technologies and university spin-offs within the framework of European Centres of Excellence</t>
  </si>
  <si>
    <t>1.4.2.6 Pilot co-investment funds for the development of pre-seed investments, strategic technologies and university spin-offs within the framework of European Centres of Excellence</t>
  </si>
  <si>
    <t>1.4.2.4 Internationalisation of start-ups</t>
  </si>
  <si>
    <t>1.4.2.5 Digital regulatory sandbox in line with EU priorities</t>
  </si>
  <si>
    <t>1.4.3 Joint Strategic Technologies Support and Certification Group with the Strategic Technologies Board</t>
  </si>
  <si>
    <t>1.4.3.1 Building quantum communication infrastructure</t>
  </si>
  <si>
    <t>1.4.3.2 Support to R &amp; I in aviation industry</t>
  </si>
  <si>
    <t>5 - 1.5 Digital transformation of enterprises</t>
  </si>
  <si>
    <t>1.5.1 Creation of Platform for the digitisation of the economy</t>
  </si>
  <si>
    <t>1.5.1.1 European and national Digital Innovation Hubs</t>
  </si>
  <si>
    <t>1.5.1.2 European Reference Testing and Experimentation facility</t>
  </si>
  <si>
    <t>1.5.1.3 Digital transformation of manufacturing and non-production companies and increase of their resilience</t>
  </si>
  <si>
    <t xml:space="preserve">1.5.1.4 IPCEI Microelectronics and Communication Technologies </t>
  </si>
  <si>
    <t>6 - 1.6 Acceleration and digitalisation of the building process</t>
  </si>
  <si>
    <t>1.6.1 Implementation of the new Building Act into practice</t>
  </si>
  <si>
    <t>1.6.2 Creation of a new central information system (“AIS”)</t>
  </si>
  <si>
    <t>1.6.3 Development and use of public administration data in spatial planning</t>
  </si>
  <si>
    <t>1.6.4 Reaping the Full Benefits of Digitising Building Control</t>
  </si>
  <si>
    <t>27 - 1.7 Complex redesign of management and implementation of digital transformation of public administration</t>
  </si>
  <si>
    <t>1.7.1 Unification of visual identity and internet domains of central authorities information systems and establishing education platform</t>
  </si>
  <si>
    <t>1.7.2 Reducing gaps that obstruct the optimisation, implementation and management of digitisation projects</t>
  </si>
  <si>
    <t xml:space="preserve">1.7.3 Public Administration Contact Centre </t>
  </si>
  <si>
    <t xml:space="preserve">1.7.4 Establishing the central infrastructure for working with data </t>
  </si>
  <si>
    <t>7 - 2.1 Sustainable transport</t>
  </si>
  <si>
    <t>2.1.0 Creating alternatives to energy and space-intensive road transport</t>
  </si>
  <si>
    <t/>
  </si>
  <si>
    <t>2.1.1 New technologies and digitisation on railway infrastructure</t>
  </si>
  <si>
    <t>2.1.1.1 ERTMS, new railway infrastructure management technologies</t>
  </si>
  <si>
    <t>2.1.2 Electrification of railways</t>
  </si>
  <si>
    <t>2.1.2.1 Electrification of railways</t>
  </si>
  <si>
    <t>2.1.2.2 Capacity of traction supply system</t>
  </si>
  <si>
    <t>2.1.3 Improving the environment (railway infrastructure support)</t>
  </si>
  <si>
    <t>2.1.3.1 Modernization of railway tracks</t>
  </si>
  <si>
    <t>2.1.3.2 Modernization of railway stations</t>
  </si>
  <si>
    <t>2.1.3.3 Railway station buildings – reducing energy consumption, increasing comfort for passengers</t>
  </si>
  <si>
    <t>2.1.4 Road and rail safety (railway crossings, bridges and tunnels, cycle paths and barrier-free routes)</t>
  </si>
  <si>
    <t>2.1.4.1 Increasing safety at railway crossings</t>
  </si>
  <si>
    <t>2.1.4.2 Construction objects</t>
  </si>
  <si>
    <t>2.1.4.3 Protection of vulnerable road users (cyclists, pedestrians)</t>
  </si>
  <si>
    <t>8 - 2.2 Reducing energy consumption in the public sector</t>
  </si>
  <si>
    <t>2.2.1 Improving the energy performance of state buildings</t>
  </si>
  <si>
    <t>2.2.2 Improving the energy performance of public lighting systems</t>
  </si>
  <si>
    <t>2.2.3 Improving the energy performance of public buildings</t>
  </si>
  <si>
    <t>9 - 2.3 Transition to cleaner energy sources</t>
  </si>
  <si>
    <t>2.3.0.1 Preparation of an assessment of decarbonisation of district heating in Czechia</t>
  </si>
  <si>
    <t>2.3.0.2 Preparation of an assessment of the trajectories of sustainable use of bioenergy and supply of biomass in Czechia</t>
  </si>
  <si>
    <t>2.3.1 Development of new photovoltaic energy sources</t>
  </si>
  <si>
    <t>2.3.2 Modernisation of distribution of heat in district heating systems</t>
  </si>
  <si>
    <t>10 - 2.4 Clean mobility</t>
  </si>
  <si>
    <t>2.4.1.1 Building infrastructure for public transport in the city of Prague</t>
  </si>
  <si>
    <t>2.4.1.2 Building infrastructure – Recharging points for private companies</t>
  </si>
  <si>
    <t>2.4.1.3 Building infrastructure – Recharging points for residential buildings</t>
  </si>
  <si>
    <t>2.4.2.1 Aid for purchase of vehicles – vehicles (electric, H2, bikes) for private companies</t>
  </si>
  <si>
    <t>2.4.2.2 Aid for purchase of vehicles (electric, H2) and infrastructure for municipalities, regions, state administration and other public entities</t>
  </si>
  <si>
    <t>2.4.2.3 Aid for purchase of vehicles (battery trolleybuses and low-floor tramways) for public transport in the city of Prague</t>
  </si>
  <si>
    <t>11 - 2.5 Building renovation and air protection</t>
  </si>
  <si>
    <t>2.5.0 Reforms in the fields of: renovation wave, development of RES, energy communities</t>
  </si>
  <si>
    <t>2.5.0.1 Renovation wave in the household sector</t>
  </si>
  <si>
    <t>2.5.0.2 Support for energy communities</t>
  </si>
  <si>
    <t>2.5.4 Introducing the new institute of the unified environmental binding statement into the practice of administrative authorities.</t>
  </si>
  <si>
    <t>2.5.1 Renovation and revitalisation of buildings for energy savings</t>
  </si>
  <si>
    <t>2.5.2 Support exchanges of non-compliant heat generators and installing renewable energy sources</t>
  </si>
  <si>
    <t>2.5.3 Pre-project preparation and awarness-rising</t>
  </si>
  <si>
    <t>12 - 2.6 Nature protection and adaptation to climate change</t>
  </si>
  <si>
    <t>2.6.1 Flood protection</t>
  </si>
  <si>
    <t>2.6.2 Small watercourses and water reservoirs</t>
  </si>
  <si>
    <t>2.6.4 Land consolidation</t>
  </si>
  <si>
    <t>2.6.5 Building forests resilient to climate change</t>
  </si>
  <si>
    <t>2.6.6 Water retention in forest</t>
  </si>
  <si>
    <t>13 - 2.7 Circular economy, recycling and industrial water</t>
  </si>
  <si>
    <t>2.7.1 Implementation of new legislation on waste management in the Czech Republic</t>
  </si>
  <si>
    <t>2.7.1.1 Building recycling infrastructure</t>
  </si>
  <si>
    <t>2.7.2 Finalisation and implementation of the circular Czechia strategy 2040</t>
  </si>
  <si>
    <t>2.7.2.1 Circular solutions in businesses</t>
  </si>
  <si>
    <t>2.7.2.2 Water saving in industry</t>
  </si>
  <si>
    <t>14 - 2.8 Brownfields revitalisation</t>
  </si>
  <si>
    <t>2.8.1 Support for revitalisation of specific areas</t>
  </si>
  <si>
    <t>2.8.1.1 Support for revitalisation of specific areas – energy-efficient renovation of buildings on brownfield sites</t>
  </si>
  <si>
    <t>2.8.1.2 Support for revitalisation of specific areas – demolition and energy-efficient construction</t>
  </si>
  <si>
    <t>2.8.2 Support for the revitalisation of areas in public ownership for non-business use</t>
  </si>
  <si>
    <t>2.8.2.1 Support for the revitalisation of areas in public ownership for non-business use – energy-efficient renovation</t>
  </si>
  <si>
    <t>2.8.2.2 Support for the revitalisation of areas in public ownership for non-business use – turning industrial sites and contaminated land into a natural carbon sink</t>
  </si>
  <si>
    <t>2.8.3 Support for the revitalisation of areas in public ownership for business use</t>
  </si>
  <si>
    <t>2.8.3.1 Support for the revitalisation of areas in public ownership for business use – energy-efficient renovation of buildings on brownfield sites</t>
  </si>
  <si>
    <t>2.8.3.2 Support for the revitalisation of areas in public ownership for business use – demolition and energy-efficient construction</t>
  </si>
  <si>
    <t>15 - 2.9 Promotion of biodiversity and fight against drought</t>
  </si>
  <si>
    <t>2.9.0 Amendment to the Water Management Act</t>
  </si>
  <si>
    <t>2.9.1 Protection against droughts and floods of the city of Brno</t>
  </si>
  <si>
    <t>2.9.2 Rainwater management in urban agglomerations</t>
  </si>
  <si>
    <t>2.9.3 Protected areas including Natura 2000 sites and protected species of plants and animals</t>
  </si>
  <si>
    <t>2.9.4 Adaptation of aquatic, non-forest and forest ecosystems to climate change</t>
  </si>
  <si>
    <t>2.9.5 Preparation of landscape policy and landscape planning</t>
  </si>
  <si>
    <t>2.9.6 Creating a system for applying the results of research into the effects of climate change on activities in the landscape</t>
  </si>
  <si>
    <t>2.9.7 Defining go-to zones in the Czech Republic</t>
  </si>
  <si>
    <t>16 - 3.1 Innovation in education in the context of digitalisation</t>
  </si>
  <si>
    <t>3.1.1 Curricula reform and strengthening of IT education</t>
  </si>
  <si>
    <t>3.1.2 Implementation of the revised curriculum and digital skills of teachers</t>
  </si>
  <si>
    <t>3.1.3 Digital equipment for schools</t>
  </si>
  <si>
    <t>17 - 3.2 Adaptation of school programmes</t>
  </si>
  <si>
    <t>3.2.1 Transformation of universities to adapt to new forms of learning and changing needs of the labour market</t>
  </si>
  <si>
    <t>3.2.2 Support of disadvantaged schools</t>
  </si>
  <si>
    <t>3.2.3 Tutoring of pupils</t>
  </si>
  <si>
    <t>3.2.4 Development of selected key academic sites</t>
  </si>
  <si>
    <t>18 - 3.3 Modernisation of employment services and labour market development</t>
  </si>
  <si>
    <t>3.3.1 Development of labour market policies</t>
  </si>
  <si>
    <t>3.3.1.0 Development of labour market policies</t>
  </si>
  <si>
    <t>3.3.1.1 Development of labour market policies – digital competencies</t>
  </si>
  <si>
    <t>3.3.1.2 Development of labour market policies – competencies needed for digital transition and for addressing the needs of Industry 4.0</t>
  </si>
  <si>
    <t xml:space="preserve">3.3.1.3 Development of labour market policies – Establishment of 14 regional training centres to promote Industry 4.0 </t>
  </si>
  <si>
    <t>3.3.1.4 Development of labour market policies – Creation of a database of reskilling and upskilling courses</t>
  </si>
  <si>
    <t>3.3.2 Increasing the capacity of childcare facilities</t>
  </si>
  <si>
    <t>3.3.2.0 Ensuring sustainability of financing of childcare facilities</t>
  </si>
  <si>
    <t>3.3.2.1 Increasing the capacity of childcare facilities – infrastructure for early childhood education and care</t>
  </si>
  <si>
    <t>3.3.2.2 Increasing the capacity of childcare facilities – Construction of new energy efficient buildings</t>
  </si>
  <si>
    <t>3.3.2.3 Increasing the capacity of childcare facilities – energy efficiency renovation</t>
  </si>
  <si>
    <t>3.3.2.4 Increasing the capacity of childcare facilities – energy efficiency renovation compliant with energy efficiency criteria</t>
  </si>
  <si>
    <t>3.3.3 Development and modernisation of social care infrastructure</t>
  </si>
  <si>
    <t>3.3.3.0 Reform of long-term care</t>
  </si>
  <si>
    <t>3.3.3.1.1 Development and modernisation of social care infrastructure – creation of new capacities of community-based, outpatient and field social services</t>
  </si>
  <si>
    <t>3.3.3.1.2 Development and modernisation of social care infrastructure – reconstruction of community-based, outpatient and field social services, including facilities, reconversion of existing capacity</t>
  </si>
  <si>
    <t>3.3.3.1.3 Development and modernisation of social care infrastructure – reconstruction of community-based, outpatient and field social services, including facilities, reconversion of existing capacity (compliant with energy efficiency criteria)</t>
  </si>
  <si>
    <t>3.3.3.2.2 Development of social prevention, counseling and care services through the renewal of the electric vehicle fleet – electric cars</t>
  </si>
  <si>
    <t>3.3.3.2.3 Development of social prevention, counseling and care services through the renewal of the electric vehicle fleet – hybrid cars</t>
  </si>
  <si>
    <t>3.3.4.1 Reforma v oblasti péče o ohrožené děti</t>
  </si>
  <si>
    <t>3.3.4.2 Rozvoj a modernizace infrastruktury v oblasti péče o ohrožené děti - byty</t>
  </si>
  <si>
    <t>3.3.4.3 Rozvoj a modernizace infrastruktury v oblasti péče o ohrožené děti - zařízení</t>
  </si>
  <si>
    <t xml:space="preserve">3.3.4.4 Rozvoj a modernizace infrastruktury v oblasti péče o ohrožené děti - administrativní kapacita  </t>
  </si>
  <si>
    <t>3.3.5.1 Rozvoj a modernizace infrastruktury sociální péče - SI</t>
  </si>
  <si>
    <t>3.3.5.2 Rozvoj a modernizace infrastruktury sociální péče - SI</t>
  </si>
  <si>
    <t>3.3.5.3 Rozvoj a modernizace infrastruktury sociální péče - Integrace</t>
  </si>
  <si>
    <t>28 - 3.4  Rerform of academic sites equipement</t>
  </si>
  <si>
    <t>3.4.1 Rerform of academic sites equipement</t>
  </si>
  <si>
    <t>29 - 3.5 Increase access to education</t>
  </si>
  <si>
    <t>3.5.1 Reform of educational infrastructure funding - Educational Infrastructure Fund</t>
  </si>
  <si>
    <t xml:space="preserve">3.5.2 Modernization of the content, methods, forms and ways of education and follow-up retraining, or the concepts of re- and up-skilling; </t>
  </si>
  <si>
    <t>3.5.3 Reform of student support in tertiary education - Reimbursable Grants Fund;</t>
  </si>
  <si>
    <t>3.5.4 Digitisation of support processes in education</t>
  </si>
  <si>
    <t>3.5.5 Improving and supplementing the staffing capacity of schools in line with the expansion of access to education</t>
  </si>
  <si>
    <t>3.5.6 Improving and supplementing the capacities of school counselling centres and school preventive care facilities</t>
  </si>
  <si>
    <t>30 - 4.1 Systemic support for public investment</t>
  </si>
  <si>
    <t>4.1.1 Methodological support for the preparation of projects in line with EU objectives</t>
  </si>
  <si>
    <t>4.1.2 Methodological support and modernisation of public investment</t>
  </si>
  <si>
    <t>4.1.3 Financial support for the preparation of projects in line with EU objectives</t>
  </si>
  <si>
    <t>4.1.4  The incerease of effectivenes and enhancing the implementation of the National Recovery and Ressilience Plan</t>
  </si>
  <si>
    <t>19 - 4.2 New quasi-equity instruments for the promotion of entrepreneurship and development of Czech-Moravian Guarantee and Development Bank (ČMZRB) as a National Development Bank</t>
  </si>
  <si>
    <t>4.2.1 Development of the Czech-Moravian Guarantee and Development Bank as a National Development Bank</t>
  </si>
  <si>
    <t>4.2.2 Development of a new line of quasi-equity instruments supporting entrepreneurship</t>
  </si>
  <si>
    <t>19 - 4.2 New quasi-equity and guarantee instruments for the promotion of entrepreneurship and development of Czech-Moravian Guarantee and Development Bank (ČMZRB) as a National Development Bank</t>
  </si>
  <si>
    <t>Investment II.</t>
  </si>
  <si>
    <t>4.2.3 Development of a new line of guarantee instruments supporting entrepreneurship</t>
  </si>
  <si>
    <t>20 - 4.3 Anti-corruption reforms</t>
  </si>
  <si>
    <t>4.3.1 Protection of whistle-blowers</t>
  </si>
  <si>
    <t>4.3.2 Strengthening the legislative framework and transparency in the areas of courts, judges, prosecutors and bailiffs</t>
  </si>
  <si>
    <t>4.3.3 Collection and analysis of data on corruption</t>
  </si>
  <si>
    <t>4.3.4 Establishing rules for lobbying</t>
  </si>
  <si>
    <t>4.3.5 Control and audit</t>
  </si>
  <si>
    <t>21 - 4.4 Enhancing the efficiency of public administration</t>
  </si>
  <si>
    <t>4.4.1 Increase efficiency, pro-client orientation and use of the principles of evidence-based decision-making in public administration</t>
  </si>
  <si>
    <t>22 - 4.5 Development of the cultural and creative sector</t>
  </si>
  <si>
    <t>4.5.1 Status of the Artist</t>
  </si>
  <si>
    <t>4.5.3 Development of regional cultural and creative sector</t>
  </si>
  <si>
    <t>4.5.4 Digitalisation of cultural and creative sector</t>
  </si>
  <si>
    <t>4.5.6 Creative vouchers</t>
  </si>
  <si>
    <t>4.5.8 Legislative reform introducing multi-source financing of cultural institutions</t>
  </si>
  <si>
    <t>23 - 5.1 Excellent research and development in the health sector</t>
  </si>
  <si>
    <t>5.1.1 Public Research &amp; Development support for priority areas of medical sciences and related social sciences</t>
  </si>
  <si>
    <t>24 - 5.2 Support for research and development in companies and introduction of innovations into business practice</t>
  </si>
  <si>
    <t>5.2.0 Creation of National Coordination Group for Support for Industrial Research</t>
  </si>
  <si>
    <t>5.2.2 Supporting the uptake of innovation in business practice</t>
  </si>
  <si>
    <t>5.2.3 Support for research and development cooperation (in line with Smart Specialization Strategy)</t>
  </si>
  <si>
    <t>5.2.4 Aid for research and development in the environmental field</t>
  </si>
  <si>
    <t>5.2.6 Aid for research and development in synergy effects with the Framework Programme for Research and Innovation</t>
  </si>
  <si>
    <t>5.2.1 Reinforcing targeted support to RIS3 priorities</t>
  </si>
  <si>
    <t>5.2.5 Aid for research and development in enterprises under RIS3 strategy</t>
  </si>
  <si>
    <t>5.2.7 Aid for research and development in the field of transport</t>
  </si>
  <si>
    <t>5.2.8 Research and development in the environmental field</t>
  </si>
  <si>
    <t>yes</t>
  </si>
  <si>
    <t>31 - 5.3 Strategy intelligence-driven and internationally competitive research, development and innovation ecosystem</t>
  </si>
  <si>
    <t>5.3.1 Strengthen the strategy intelligence capacities and accelerate the transfer of international good practice in the design, creation, implementation, monitoring and evaluation of the research, development and innovation policy</t>
  </si>
  <si>
    <t>5.3.2 Harmonise the methodology framework and eliminate the excessive administrative burden in the research, development and innovation public funding</t>
  </si>
  <si>
    <t>5.3.3 Increase the intensity and quality of international research, development and innovation cooperation and strengthen the resistance to insufficient and pro-cyclical financing from the national resources and European resources with the national envelope</t>
  </si>
  <si>
    <t>25 - 6.1 Increasing resilience of the health system</t>
  </si>
  <si>
    <t>6.1.1 Creation of the Intensive Medicine Simulation Centre and Improvement of education of healthcare professionals</t>
  </si>
  <si>
    <t>6.1.1.0 Improvement of education of healthcare professionals</t>
  </si>
  <si>
    <t>6.1.1.1 Creation of the Intensive Medicine Simulation Centre</t>
  </si>
  <si>
    <t>6.1.2 Rehabilitation care for patients recovering from critical conditions</t>
  </si>
  <si>
    <t>6.1.3 Building a centre for cardiovascular and transplant medicine</t>
  </si>
  <si>
    <t>26 - 6.2 The national plan to strengthen oncological prevention and care</t>
  </si>
  <si>
    <t>6.2.1 National Oncological Programme</t>
  </si>
  <si>
    <t>6.2.2 Supporting and enhancing quality of preventive screening programmes</t>
  </si>
  <si>
    <t>6.2.3 Building and establishment of the Czech Oncological Institute</t>
  </si>
  <si>
    <t>6.2.4 Developing highly specialised oncological and hematooncological care</t>
  </si>
  <si>
    <t>6.2.5 Establishment and development of the Center for Oncological Prevention and Infrastructure for Innovative and Supportive Care at the Masaryk Memorial Cancer Institute</t>
  </si>
  <si>
    <t xml:space="preserve">32 - 6.3 The Reform of the Geriatric Care - The Conception of the Geriatric Care in the CZ </t>
  </si>
  <si>
    <t xml:space="preserve">6.3.1 The Conception of the Geriatric Care in the CZ </t>
  </si>
  <si>
    <t xml:space="preserve">32 - 6.3 The Reform of the Geriatric Care - Support and development of the geriatric care providers including outpatient geriatric care </t>
  </si>
  <si>
    <t xml:space="preserve">6.3.2 Support and development of the geriatric care providers including outpatient geriatric care </t>
  </si>
  <si>
    <t xml:space="preserve">33 - 7.1 Strengthening distribution networks and increasing their connectable power </t>
  </si>
  <si>
    <t>7.1.1 Increasing the limit for the license to produce electricity from 10kW to 50kW</t>
  </si>
  <si>
    <t>7.1.2 Simplification of zoning and construction management for buildings for the production of energy from renewable sources with an installed capacity of up to 50 kW</t>
  </si>
  <si>
    <t>7.1.3 Construction, strengthening, reconstruction and modernization of distribution systems</t>
  </si>
  <si>
    <t>7.1.4 Development of new photovoltaic energy sources</t>
  </si>
  <si>
    <t>34 - 7.2 Supporting decentralisation and digitalisation of the energy sector</t>
  </si>
  <si>
    <t>7.2.1 Implementation of energy communities, electricity sharing and the Electric Power Data Center into the national legal order in the Czech Republic</t>
  </si>
  <si>
    <t>7.2.2 Energy data center</t>
  </si>
  <si>
    <t>35 - 7.3 Energy consulting</t>
  </si>
  <si>
    <t>7.3.1 Comprehensive reform of consultancy for the renovation wave in the Czech Republic</t>
  </si>
  <si>
    <t>36 - 7.4 Adaptation of school programmes - HE Green skills</t>
  </si>
  <si>
    <t>7.4.1 Green transformation of universities to adapt to new forms of learning and changing needs of the labour market</t>
  </si>
  <si>
    <t>37 - 7.5 Decarbonisation of transport</t>
  </si>
  <si>
    <t xml:space="preserve">7.5.1 Amendments to laws related to simplification of the process of building charging and hydrogen filling infrastructure </t>
  </si>
  <si>
    <t>7.5.2 Tax reforms to support decarbonisation of transport</t>
  </si>
  <si>
    <t>7.5.3  Promotion of zero-emission mobility by adjusting the time charge for road use (vignette pricing)</t>
  </si>
  <si>
    <t xml:space="preserve">7.5.4 Updating the hydrogen strategy </t>
  </si>
  <si>
    <t>7.5.5 Updating the National Clean Mobility Action Plan</t>
  </si>
  <si>
    <t>7.5.6 Support for the purchase of vehicles - zero emission vehicles for businesses</t>
  </si>
  <si>
    <t>38 - 7.6 Affordable Housing Reform</t>
  </si>
  <si>
    <t>7.6.1 Housing Act</t>
  </si>
  <si>
    <t>7.6.2 Regional Centres for Investment Support and Housing Investment Advisory Hub</t>
  </si>
  <si>
    <t xml:space="preserve">7.6.3 Affordable Housing Investment Structure </t>
  </si>
  <si>
    <t>7.6.4 Concessionary Loans - New Residential Housing</t>
  </si>
  <si>
    <t>7.6.5 Concessionary Loans - Residential Housing Renovations</t>
  </si>
  <si>
    <t>7.6.6 Concessionary Loans - Acquisitions of Housing with Energy Efficiency Renovations</t>
  </si>
  <si>
    <t>7.6.7 Subloans mezzanine New Residential Housing</t>
  </si>
  <si>
    <t>7.6.8 Co-Investment Fund Acquisitions of Residential Housing C+ and of Housing with Energy Efficiency Renovations</t>
  </si>
  <si>
    <t>39 - 7.7 Increasing the energy security of the Czech Republic and reducing its import dependence on fossil resources from the Russian Federation</t>
  </si>
  <si>
    <t>7.7.1 Project TAL Plus - termination of Russian crude oil supply</t>
  </si>
  <si>
    <t>7.7.2 Czech-Polish gas connection Bezměrov (CZ) - Hať (CZ/PL border) - STORK II</t>
  </si>
  <si>
    <t>40 - 7.8 Electrification of railways and railway sector reforms</t>
  </si>
  <si>
    <t>7.8.1 Reform of electrification</t>
  </si>
  <si>
    <t xml:space="preserve">7.8.2 Reform of the operational safety strategy through an enhanced implementation of the multi-level ERTMS </t>
  </si>
  <si>
    <t xml:space="preserve">7.8.4 Reform of the maintenance method </t>
  </si>
  <si>
    <t>7.8.5 Electrification of railways</t>
  </si>
  <si>
    <t>41 - 7.9 Building renovation and reducing energy consumption in the public sector</t>
  </si>
  <si>
    <t>7.9.1 Co-financing of energy-saving measures in family and residential buildings of socially vulnerable and middle-income groups of residents</t>
  </si>
  <si>
    <t>7.9.2 Co-financing of complex renovations of public buildings</t>
  </si>
  <si>
    <t>7.9.3 Financing of the construction of public buildings within the parameters of a higher energy standard</t>
  </si>
  <si>
    <t>7.9.4 Energy efficiency and energy savings in water management infrastructure</t>
  </si>
  <si>
    <t>7.9.5 Preparation of long-term investment projects for the use and storage of renewable energy</t>
  </si>
  <si>
    <t>Pozn:</t>
  </si>
  <si>
    <t>V záložce Measures (Opatření) jsou uvedená opatření rozšířena do většího detailu tak, aby byly rozlišeny energetické ukazatele a zelené výdaje.</t>
  </si>
  <si>
    <t>Z toho důvodu není počet Opatření totožný s počtem Opatření, který je uvedený v příloze dokumentu prováděcího rozhodnutí Rady o schválení posouzení plánu pro oživení a odolnost Česka (CID).</t>
  </si>
  <si>
    <t> </t>
  </si>
  <si>
    <t>23 - 5.1 Excellent research and development in the health sector - 5.1.1 Public Research &amp; Development support for priority areas of medical sciences and related social sciences</t>
  </si>
  <si>
    <t>24 - 5.2 Support for research and development in companies and introduction of innovations into business practice - 5.2.0 Creation of National Coordination Group for Support for Industrial Research</t>
  </si>
  <si>
    <t>24 - 5.2 Support for research and development in companies and introduction of innovations into business practice - 5.2.2 Supporting the uptake of innovation in business practice</t>
  </si>
  <si>
    <t>24 - 5.2 Support for research and development in companies and introduction of innovations into business practice - 5.2.3 Support for research and development cooperation (in line with Smart Specialization Strategy)</t>
  </si>
  <si>
    <t>24 - 5.2 Support for research and development in companies and introduction of innovations into business practice - 5.2.4 Aid for research and development in the environmental field</t>
  </si>
  <si>
    <t>24 - 5.2 Support for research and development in companies and introduction of innovations into business practice - 5.2.6 Aid for research and development in synergy effects with the Framework Programme for Research and Innovation</t>
  </si>
  <si>
    <t>24 - 5.2 Support for research and development in companies and introduction of innovations into business practice - 5.2.1 Reinforcing targeted support to RIS3 priorities</t>
  </si>
  <si>
    <t>24 - 5.2 Support for research and development in companies and introduction of innovations into business practice - 5.2.7 Aid for research and development in the field of transport</t>
  </si>
  <si>
    <t>24 - 5.2 Support for research and development in companies and introduction of innovations into business practice - 5.2.8 Research and development in the environmental field</t>
  </si>
  <si>
    <t>31 - 5.3 Strategy intelligence-driven and internationally competitive research, development and innovation ecosystem - 5.3.2 Harmonise the methodology framework and eliminate the excessive administrative burden in the research, development and innovation public funding</t>
  </si>
  <si>
    <t>31 - 5.3 Strategy intelligence-driven and internationally competitive research, development and innovation ecosystem - 5.3.3 Increase the intensity and quality of international research, development and innovation cooperation and strengthen the resistance to insufficient and pro-cyclical financing from the national resources and European resources with the national envelope</t>
  </si>
  <si>
    <t>-</t>
  </si>
  <si>
    <t>Table 2. Estimated cost of the plan and green and digital impact</t>
  </si>
  <si>
    <t>Related measure (reform or investment)</t>
  </si>
  <si>
    <t>Relevant time period</t>
  </si>
  <si>
    <t>Estimated costs for which funding from the RRF is requested</t>
  </si>
  <si>
    <t>Funding from other sources (as requested by Art. 9 in the Regulation)</t>
  </si>
  <si>
    <t>Number FENIX</t>
  </si>
  <si>
    <t>Total requested</t>
  </si>
  <si>
    <t>If available: split by year</t>
  </si>
  <si>
    <t>From other EU programmes</t>
  </si>
  <si>
    <t>From national budget or other sources</t>
  </si>
  <si>
    <t>Specify source</t>
  </si>
  <si>
    <t>Amount (CZK million)</t>
  </si>
  <si>
    <t>From date</t>
  </si>
  <si>
    <t>To date</t>
  </si>
  <si>
    <t>NEW allocation CZK</t>
  </si>
  <si>
    <t>NEW allocation EUR</t>
  </si>
  <si>
    <t>Repayable financial support (loans) / Non-repayable financial support (grants)</t>
  </si>
  <si>
    <t>Specify the EU programmes
[Breakdown by programme if relevant (e.g. Regional Operational Programme)]</t>
  </si>
  <si>
    <t>Grants</t>
  </si>
  <si>
    <t>01.6 - General public services n.e.c.</t>
  </si>
  <si>
    <t>04.8 - R&amp;D Economic affairs</t>
  </si>
  <si>
    <t>06.2 - Community development</t>
  </si>
  <si>
    <t>update</t>
  </si>
  <si>
    <t>04.5 - Transport</t>
  </si>
  <si>
    <t>06.1 - Housing development</t>
  </si>
  <si>
    <t>06.4 - Street lighting</t>
  </si>
  <si>
    <t>04.3 - Fuel and energy</t>
  </si>
  <si>
    <t>05.6 - Environmental protection n.e.c.</t>
  </si>
  <si>
    <t>04.2 - Agriculture, forestry, fishing and hunting</t>
  </si>
  <si>
    <t>05.4 - Protection of biodiversity and landscape</t>
  </si>
  <si>
    <t>04.7 - Other industries</t>
  </si>
  <si>
    <t>09.8 - Education n.e.c.</t>
  </si>
  <si>
    <t>09.4 - Tertiary education</t>
  </si>
  <si>
    <t>10.4 - Family and children</t>
  </si>
  <si>
    <t>10.9 - Social protection n.e.c.</t>
  </si>
  <si>
    <t>01.1 - Executive and legislative organs, financial and fiscal affairs, external affairs</t>
  </si>
  <si>
    <t>09.5 - Education not definable by level</t>
  </si>
  <si>
    <t>09.1 - Pre-primary and primary education</t>
  </si>
  <si>
    <t>CZ-C[C5.1]-I[I1]</t>
  </si>
  <si>
    <t>The NRP will create national authorities in predefined priority areas. These are systemic, organizational, and thus equipment interventions. These are not specific competitive research projects that will be funded by OP JAK.
This is not a direct complementarity, rather a partial one: SC 1.1 Strengthening research and innovation capacities - CZK 27 billion, SC 1.2 Development of skills for smart specialization - CZK 2 billion (the sum does not correspond, because OP JAK focuses on other areas, amounts in the EU share)</t>
  </si>
  <si>
    <t>non-component is complementary to programs co-financed from the state budget of the Czech Republic, overlaps are not allowed at the level of projects, projects must be complementary to other parallel projects, eligibility is checked at the level of project activities</t>
  </si>
  <si>
    <t>07.5 - R&amp;D Health</t>
  </si>
  <si>
    <t>CZ-C[C5.2]-R[R1]</t>
  </si>
  <si>
    <t>CZ-C[C5.2]-I[I1]</t>
  </si>
  <si>
    <t>OP TAK</t>
  </si>
  <si>
    <t>Státní rozpočet. 
Adicionalita zdrojů bude zajištěna na úrovni jednotlivých podpořených projektů, které budou podpořeny buď výhradně ze zdrojů státního rozpočtu, nebo výhradně ze zdrojů RRF, a nebudou zároveň podporovány z žádných jiných zdrojů.</t>
  </si>
  <si>
    <t>CZ-C[C5.2]-I[I2]</t>
  </si>
  <si>
    <t>CZ-C[C5.2]-I[I3]</t>
  </si>
  <si>
    <t>CZ-C[C5.2]-I[I4]</t>
  </si>
  <si>
    <t>Rámcový program pro výzkum a inovace (H2020 a Horizont Evropa).
Projekty v rámci Partnerství, financované jako co-funded, jsou spolufinancovány EU v rámci tzv. "top up", který zpravidla činí max. 20% dohodnuté alokace zapojených členských států na první společnou výzvu. Tyto prostředky jsou pak distribuovány mezi podpořené projekty na základě dohody zapojených členských států. Projekty Seal of Excellence kofinancovány nejsou.</t>
  </si>
  <si>
    <t>24 - 5.2 Support for research and development in companies and introduction of innovations into business practice - 5.2.5 Aid for research and development in enterprises under RIS3 strategy priorities - 5.2.5 Aid for research and development in enterprises under RIS3 strategy</t>
  </si>
  <si>
    <t>31 - 5.3 Strategy intelligence-driven and internationally competitive research, development and innovation ecosystem - 5.3.1  Strengthen the strategy intelligence capacities and accelerate the transfer of international good practice in the design, creation, implementation, monitoring and evaluation of the research, development and innovation policy</t>
  </si>
  <si>
    <t>Approx. EUR 1.5 million allocation per year in each of the years 2025 and 2026, i.e., approx. EUR 3 million totally by the end of 2026</t>
  </si>
  <si>
    <t>Methodology measure, no extra costs are anticipated</t>
  </si>
  <si>
    <t>Approx. EUR 5 million allocation in 2025 and EUR 10 million allocation in 2026, i.e., approx. EUR 15 million totally by the end of 2026</t>
  </si>
  <si>
    <t>07.3 - Hospital services</t>
  </si>
  <si>
    <t>07.4 - Public health services</t>
  </si>
  <si>
    <t>10.6 - Housing</t>
  </si>
  <si>
    <t>Table 3a. Impact of the plan (qualitative)</t>
  </si>
  <si>
    <t>Please provide an overview on how the plan and its components contributes to the objectives of the Facility and meets the assessment criteria listed in Annex II of the regulation.</t>
  </si>
  <si>
    <t>Component</t>
  </si>
  <si>
    <t>Relevance</t>
  </si>
  <si>
    <t>Description of the expected impacts of the measure on:
(mark include relevant quantitative indicators)</t>
  </si>
  <si>
    <t xml:space="preserve">Main policy objectives </t>
  </si>
  <si>
    <r>
      <t xml:space="preserve">CSRs addressed (2.2)
</t>
    </r>
    <r>
      <rPr>
        <i/>
        <sz val="11"/>
        <color theme="1"/>
        <rFont val="Times New Roman"/>
        <family val="1"/>
      </rPr>
      <t>(separated by ; )</t>
    </r>
  </si>
  <si>
    <t>Growth potential and job creation (2.3)</t>
  </si>
  <si>
    <t>Economic, institutional and social resilience (2.3)</t>
  </si>
  <si>
    <t>Implementation of European Pillar of Social Rights (2.3)</t>
  </si>
  <si>
    <t>Mitigation of the economic and social impact of the crisis (2.3)</t>
  </si>
  <si>
    <t>Social and territorial cohesion and convergence (2.3)</t>
  </si>
  <si>
    <t>lasting impact (2.7)</t>
  </si>
  <si>
    <t>5.2- Support for research and development in companies and introduction of innovations into business practice</t>
  </si>
  <si>
    <t>Ensure access to finance for innovative firms and improve public-private cooperation in research and development. Remove the barriers hampering the development of a fully functioning innovation ecosystem</t>
  </si>
  <si>
    <t>CSR.2019.3.(6); CSR.2020.3.(8)</t>
  </si>
  <si>
    <r>
      <t>Support of R</t>
    </r>
    <r>
      <rPr>
        <sz val="11"/>
        <color rgb="FF006100"/>
        <rFont val="Calibri"/>
        <family val="2"/>
        <charset val="238"/>
      </rPr>
      <t>&amp;</t>
    </r>
    <r>
      <rPr>
        <sz val="11"/>
        <color rgb="FF006100"/>
        <rFont val="Calibri"/>
        <family val="2"/>
      </rPr>
      <t>D in companies ensure in long term period growth a job sustainabillity</t>
    </r>
  </si>
  <si>
    <t>Support of R&amp;D capacities is the best assumption of resilience in case of any crisis in the future.</t>
  </si>
  <si>
    <t>Economic crisis is putting pressure on companies budgets, and this support will ensure the sustainability of the research activities</t>
  </si>
  <si>
    <t xml:space="preserve">6.3- The Reform of the Geriatric Care - The Conception of the Geriatric Care in the CZ </t>
  </si>
  <si>
    <t>Public Health Care</t>
  </si>
  <si>
    <t>CSR 1.1 2019, CSR 1.2 2020, CSR 1.4 2021</t>
  </si>
  <si>
    <t xml:space="preserve">6.3- The Reform of the Geriatric Care - Support and development of the geriatric care providers including outpatient geriatric care </t>
  </si>
  <si>
    <t>IPCEI</t>
  </si>
  <si>
    <t>1.5  Digital transformation of enterprises IPCEI</t>
  </si>
  <si>
    <t>Expand public investment for the green and digital transition and for 
energy security, including by making use of the RRF, RePowerEU and other EU 
funds</t>
  </si>
  <si>
    <t>CSR.2019.2; CSR.2020.2; CSR.2022.1</t>
  </si>
  <si>
    <t>VAU</t>
  </si>
  <si>
    <t>4.4 Enhancing the efficiency of the public administration</t>
  </si>
  <si>
    <t>Reform of analytical work in state administration related to the preparation of legislation</t>
  </si>
  <si>
    <t>The goal is to reform the analytical framework of the Czech state administration in order to support evidence-based policy making. The implementation of the project will increase the operative and professional capacities of the Government Analytical Unit as well as the capacity of current analytical departments or newly established on a ministrerial level.</t>
  </si>
  <si>
    <t>The use of modern analytical approaches and methodologies, together with the strengthening of the horizontal methodological and coordinating role of the Government Analytical Unit, will lead to an overall increase in the quality of evidence-based legislation and public policies. Strengthening this process of decision-making will have a positive impact on social, economic, environmental, cultural and other aspects of the quality of life for the citizens.</t>
  </si>
  <si>
    <t>The development of analytical capacities in the state administration will ensure that the legislation being prepared is based on expertise and available data, supported by networking with external experts and informed by evidence from stakeholders. This systemic improvement of analytical work in the state administration of the Czech Republic will lead to improvements of the quality of regulation with positive impacts on the mitigation of economic, social and other crises (environmental, security, etc.).</t>
  </si>
  <si>
    <t>4.4. - Reform of the electronization of the state administration employee agenda</t>
  </si>
  <si>
    <t>Improvement of HR processes according to the recommendations of European Commission and OECD</t>
  </si>
  <si>
    <t>CSR.2019, CSR.2020; CSR.2022</t>
  </si>
  <si>
    <t>More effective and faster HR processes at civil service will lower fluctuations and increase attractivity for new civil servants. Improve the absorption of EU funds and support the implementation of public investment projects. The effective implementation of the action plan would improve the human resource management in public administration, in particular hiring, and would increase its transparency.</t>
  </si>
  <si>
    <t>The main goal is to cut the cost and time of HR processes within public administration and in longer context to increase awareness and attractiveness of public administration jobs</t>
  </si>
  <si>
    <t>Table 3b. Impact of the plan (quantitative)</t>
  </si>
  <si>
    <t>Please provide a brief description and estimate of the impact of the plan and its components or most important measures (reforms/investments).</t>
  </si>
  <si>
    <r>
      <t xml:space="preserve">Channels of impact
</t>
    </r>
    <r>
      <rPr>
        <i/>
        <sz val="12"/>
        <color theme="1"/>
        <rFont val="Times New Roman"/>
        <family val="1"/>
      </rPr>
      <t>Detailed description of the channels through which the measures deliver the expected impact</t>
    </r>
  </si>
  <si>
    <t>Risks/Challenges</t>
  </si>
  <si>
    <r>
      <t xml:space="preserve">Quantification of the impact (if available)
</t>
    </r>
    <r>
      <rPr>
        <i/>
        <sz val="12"/>
        <color theme="1"/>
        <rFont val="Times New Roman"/>
        <family val="1"/>
      </rPr>
      <t>i.e. % difference from policy neutral baseline</t>
    </r>
  </si>
  <si>
    <t>Short-term (2 years ahead)</t>
  </si>
  <si>
    <t>Medium-term (5 years ahead)</t>
  </si>
  <si>
    <t>Long-term (20 years ahead)</t>
  </si>
  <si>
    <t>GDP</t>
  </si>
  <si>
    <t>Employment</t>
  </si>
  <si>
    <t>Budget balance (pps)</t>
  </si>
  <si>
    <t>0 - Overall</t>
  </si>
  <si>
    <t>1 - Support for research and development in companies and introduction of innovations into business practice</t>
  </si>
  <si>
    <t>Companies budgets are under the pressure of the crisis, and this support will ensure the sustainability of the research activities in companies and subsequently competitiveness of the economy in future, which is hard to quantificate.</t>
  </si>
  <si>
    <t xml:space="preserve">1 - The Reform of the Geriatric Care - The Conception of the Geriatric Care in the CZ </t>
  </si>
  <si>
    <t xml:space="preserve">The Conception is being prepared by Working group od MoH where are all relevant stakeholders. The Conception will be apporved by Minister of Health and it will set new standards of geriatric care, which all providers of geriatric care should follow if they want to joit proposed network. </t>
  </si>
  <si>
    <t xml:space="preserve">The Conception will lead to development of geriatric care in the CZ. There was defined risk of disagreement of health care proffesionals and health insurance companies. This risk was eliminated by involving of these subjects into Working group of MoH. </t>
  </si>
  <si>
    <t xml:space="preserve">2 - The Reform of the Geriatric Care - Support and development of the geriatric care providers including outpatient geriatric care </t>
  </si>
  <si>
    <t xml:space="preserve">All providers of geriatric care should follow new standards if they want to joit proposed network. </t>
  </si>
  <si>
    <t xml:space="preserve">There was defined risk of disagreement of health care proffesionals and health insurance companies. This risk was eliminated by involving of these subjects into Working group of MoH. </t>
  </si>
  <si>
    <t>1 - Reform of the electronization of the state administration employee agenda</t>
  </si>
  <si>
    <t>The target group is current civil service employees, civil service newcomers and public</t>
  </si>
  <si>
    <t>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competitive institution
5) Delays in the implementation of individual systems and services</t>
  </si>
  <si>
    <t>Komponenta</t>
  </si>
  <si>
    <t>Očekávané dopady opatření komponent</t>
  </si>
  <si>
    <t>Číslo</t>
  </si>
  <si>
    <t>Hlavní cíle politik</t>
  </si>
  <si>
    <t>Dotčená Specifická doporučení Rady EU</t>
  </si>
  <si>
    <t>Potenciál růstu a tvorby pracovních míst</t>
  </si>
  <si>
    <t>Ekonomická, institucionální a sociální odolnost</t>
  </si>
  <si>
    <t>Implementace Evropského Pilíře sociálních práv</t>
  </si>
  <si>
    <t>Zmírňování ekonomických a sociálních dopadů krize</t>
  </si>
  <si>
    <t>Sociální a teritoriální soudržnost a konvergence</t>
  </si>
  <si>
    <t xml:space="preserve">Dlouhodobý účinek a dlouhodobá udržitelnost z pohledu veřejných rozpočtů </t>
  </si>
  <si>
    <t>1.1 Digitální služby občanům a firmám</t>
  </si>
  <si>
    <t>Digitální transformace</t>
  </si>
  <si>
    <t>CSR.2020.1; CSR.2020.3</t>
  </si>
  <si>
    <t xml:space="preserve">Cílem je poskytnout občanům a firmám uživatelsky přívětivé digitální nástroje a služby pro komunikaci se státem, maximální množství dat pro využití v komerčním i nekomerčním sektoru a kvalitní digitální služby v justici, viz makroekonomické dopady Plánu. </t>
  </si>
  <si>
    <t xml:space="preserve">Reformy podpoří vyšší a snazší dostupnost digitálních služeb státu v odlehlých oblastech a do značné míry omezí i nadbytečnou mobilitu obyvatelstva. </t>
  </si>
  <si>
    <t xml:space="preserve">Implementuje zásadu č. 20 Přístup k základním službám. Komponenta, zvláště pak s vazbou na komponentu 1.3 Digitální vysokokapacitní sítě, podpoří vyšší a snazší dostupnost digitálních služeb státu v odlehlých oblastech a do značné míry omezí i nadbytečnou mobilitu obyvatelstva. Komponenta umožní přístup ke kvalitním základním službám státu. </t>
  </si>
  <si>
    <t xml:space="preserve">Hlavním cílem je poskytnout občanům a firmám uživatelsky přívětivé digitální nástroje a služby pro komunikaci se státem jako celkem i jeho jednotlivými složkami, a tím zvýšit dostupnost digitálních služeb a odolnost České republiky při mimořádných událostech a snížit nutnost nutné osobní účasti klientů na úřadě. </t>
  </si>
  <si>
    <t xml:space="preserve">Zlepšením spolupráce veřejného a soukromého sektoru a podporou digitálních služeb agendy státu, včetně justice a zdravotnictví, se odstraní rozdíly mezi regiony. Výše uvedené reformy a investice, zvláště pak s vazbou na komponentu 1.3 Vysokorychlostní sítě, podpoří vyšší a snazší dostupnost digitálních služeb státu v odlehlých oblastech státu. </t>
  </si>
  <si>
    <t xml:space="preserve">Komponenta zlepšením digitálních služeb státu přinese zvýšení produktivity jak v oblasti veřejného, tak i soukromého sektoru. Tím přispěje posílení odolnosti a dlouhodobé udržitelnosti služeb státu. V oblasti budoucích nákladů správy informačních systémů a dalších investic zařazených v této komponentě se nepředpokládá významný nárůst provozních výdajů, resp. jejich případný nárůst bude kompenzován úsporou dosaženou v optimalizaci dalšího provozu. </t>
  </si>
  <si>
    <t>1.2 Digitální systémy veřejné správy</t>
  </si>
  <si>
    <t>CSR.2020.3</t>
  </si>
  <si>
    <t>Digitalizace veřejné správy včetně zdravotnictví  přispěje k dlouhodobému růstu a zvýší odolnost ČR především v oblasti dostupnosti služeb státu, důraz je zde kladen na vzájemnou spolupráci institucí umožňující vyšší míru vnitřní digitalizace úřadů, viz makroekonomické dopady plánu.</t>
  </si>
  <si>
    <t xml:space="preserve">Rozvoj digitálních systémů státní správy přinese zvýšení institucionální odolnosti veřejné správy. Cílem je vytvořit efektivní systémové, technologické a znalostní prostředí pro digitalizaci agend vykonávaných státem (a zdravotnictvím) jako komplexním oborem ekonomiky, s výrazným zastoupením státních institucí, a vytvoření, příp. úpravy systémů sloužících ke sdílení dat mezi jednotlivými informačními systémy (orgánů a institucí) prostřednictvím základních (a zdravotnických) registrů, propojeného datového fondu a Informačního systému sdílené služby (eGovernment Service Bus). </t>
  </si>
  <si>
    <t xml:space="preserve">Komponenta se primárně zaměřuje na úřady vykonávající veřejnou správu na centrální i lokální úrovni a podporuje práci jednotlivých úředníků, a to jak v oblasti služeb klientům i zajištění vnitřního fungování úřadu. Dojde zároveň k vyšší standardizaci vykonávaných agend v rámci přenesené a lokální působnosti. Reformy podpoří vyšší a snazší dostupnost digitálních služeb státu a tím zvýší dostupnost služeb státu a zmírní rozdíly mezi regiony. </t>
  </si>
  <si>
    <t xml:space="preserve">Komponenta zlepšením digitálních systémů veřejné správy přinese zvýšení produktivity jak v oblasti veřejného, tak i soukromého sektoru. Tím přispěje posílení odolnosti a dlouhodobé udržitelnosti návazných služeb státu. V oblasti budoucích nákladů správy informačních systémů a dalších investic zařazených v této komponentě se nepředpokládá významný nárůst provozních výdajů, resp. jejich případný nárůst bude kompenzován optimalizací v jiných oblastech. </t>
  </si>
  <si>
    <t xml:space="preserve">1.3 Digitální vysokokapacitní sítě </t>
  </si>
  <si>
    <t>Digitální transformace;</t>
  </si>
  <si>
    <t>CSR.2019.3; CSR.2020.3</t>
  </si>
  <si>
    <t xml:space="preserve">Cílem je prostřednictvím sítí s velmi vysokou kapacitou (sítě VHCN) zajistit v maximální možné míře přístup k datovým službám prostřednictvím připojení k internetu pro obyvatele, podnikatele, veřejnou správu a socioekonomické aktéry a dosáhnout stavu, aby bylo možné fakticky bez omezení využívat potenciál technologického vývoje a digitalizace. Komponenta představuje jeden ze základních předpokladů rozvoje moderní digitální a znalostní ekonomiky. Je rovněž předpokladem pro tvorbu vyšší přidané hodnoty a pracovních míst tuto vyšší přidanou hodnotu generující. </t>
  </si>
  <si>
    <t xml:space="preserve">Komponenta vytváří prostředí pro hladké plynutí datových toků po celém území státu, což je mj. klíčové rovněž i v krizových situacích. Lze předpokládat další návazný rozvoj aplikací, které přispějí zvýšení odolnosti ekonomické, institucionální i sociální. </t>
  </si>
  <si>
    <t xml:space="preserve">Implementuje zásadu č. 20 Přístup k základním službám. Komponenta, , zvláště pak s vazbou na komponenty 1.1 a 1.2 zlepší dostupnost digitálních služeb státu v odlehlých oblastech a do značné míry omezí i nadbytečnou mobilitu obyvatelstva. Komponenta umožní přístup ke kvalitním základním službám státu. Dále komponenta vytváří podmínky pro plnou implementaci zásady č. 1 Všeobecné a odborné vzdělávání a celoživotní učení, kdy dostupnost kvalitního internetového připojení hraje významnou roli při rozvoji digitálních dovedností jak v rámci všeobecného, tak i odborného vzdělávání. </t>
  </si>
  <si>
    <t>Sítě VHCN představují životně důležité tepny zajišťující vazby mezi průmyslovými, dopravními, energetickými systémy, sociálními a finančními systémy a také oblastmi služeb a obchodu a jejich rozvojem dojde ke snížení dopadů krize. Synergicky vznikající proces konvergence pevných a mobilních sítí elektronických komunikací napomůže růstu dynamické interakce uvedených systémů, které díky globálnímu nástupu nových technologií budou měnit celé hodnotové řetězce a vytvoří příležitosti pro nové obchodní modely a moderní digitální služby a aplikace.</t>
  </si>
  <si>
    <t>Cílem je prostřednictvím sítí s velmi vysokou kapacitou (sítě VHCN) zajistit v maximální možné míře přístup k datovým službám prostřednictvím připojení k internetu pro obyvatele, podnikatele, veřejnou správu a socioekonomické aktéry, zejména ve venkovských oblastech, a dosáhnout stavu, aby bylo možné fakticky bez omezení využívat potenciál technologického vývoje a digitalizace na celém území státu.</t>
  </si>
  <si>
    <t>Komponenta je koncipována tak, že se snaží primárně překonat tržní selhání v oblasti vysokorychlostních sítí a podpořit tak investice, které jsou ze společenského hlediska žádoucí, bez zásahu státu by k nim nedošlo. Z hlediska dlouhodobé udržitelnosti komponenta přispívá konkurenceschopnosti ekonomiky a tím vytváří prostředí pro návratnost těchto investic. Další provozní výdaje po dokončení investice nebudou realizovány z veřejných rozpočtů, ale budou zajišťovány soukromými subjekty.</t>
  </si>
  <si>
    <t>1.4 Digitální ekonomika a společnost, inovativní start-upy a nové technologie</t>
  </si>
  <si>
    <t xml:space="preserve">Reformy spočívají v podpoře digitálních technologií a na nich založené digitální transformaci ekonomiky, podpora vzniku nových moderních, především digitálních technologií a na nich postavených rychle rostoucích firem, vytvoření infrastruktury pro přenos digitálních technologií do reálné ekonomiky. </t>
  </si>
  <si>
    <t xml:space="preserve">Společnou ambicí  reforem je pomoci rychlému znovuoživení ekonomiky a digitální transformace ekonomiky, která je jedním z hlavních nástrojů obnovy a zvýšení konkurenceschopnosti podniků, především SME. </t>
  </si>
  <si>
    <t xml:space="preserve">V rámci pokrizové obnovy přispěje komponenta především rychlému rozvoji nových odvětví, start-upů a nejmodernějších technologií. Rychle rostoucí firmy jsou klíčové pro posun ekonomiky na vyšší patra v globálních hodnotových řetězcích. </t>
  </si>
  <si>
    <t xml:space="preserve">Podpora investic a rozvoje inovativních firem, start-upů, projektů a nových technologií  zahrnuje koinvestiční a dotační programy a další podpůrné aktivity pro přímou podporu vzniku nových technologií ve firmách typu start-up a spin-off, a to včetně jejich inkubace, akcelerace a internacionalizace, a tím bude podporován i rozvoj regionů. </t>
  </si>
  <si>
    <t xml:space="preserve">Komponenta zvýšením investic do špičkových technologií a prvků digitální ekonomiky a společnosti, vč. Podpory inovativních startupů posiluje především podmínky pro rozvoj malých a středních podniků a fungování celého inovačního ekosystému. Tím vytváří podmínky pro posílení ekonomického potenciálu působí žádaný přechod směrem ke znalostní ekonomice. Komponenta přispívá ke zvýšení potenciálu růstu intenzivní cestou hledání a podpory nových směrů, nikoliv extenzivní podporou stávajících známých technologií. </t>
  </si>
  <si>
    <t>1.5 Digitální transformace podniků</t>
  </si>
  <si>
    <t xml:space="preserve">Cílem je vytvořit propojený a soběstačný digitální ekosystém a podpořit zrychlení digitalizace podniků. V tomto směru se jedná o podporu posunu na vyšší patra globálních hodnotových řetězců a s nimi spojenou vyšší přidanou hodnotu a tvorbu pracovních míst s relativně lepším platovým ohodnocením. </t>
  </si>
  <si>
    <t xml:space="preserve">Principem podpory je umožnit nabídku všem subjektům za účelem zvyšování digitální transformace a využití moderních technologií. Poslední krize jasně ukázala, že digitalizované podniky jsou více odolné vůči krizím a jsou schopny operovat i ve ztížených podmínkách. Opatření komponenty tak přímo zvyšují ekonomickou odolnost. </t>
  </si>
  <si>
    <t xml:space="preserve">Zejména programy přímé digitalizace pomohou podnikům urychlit svoji transformaci a tím zefektivnit produkci, čímž investice pomohou zmírnit pro tyto podniky ekonomické a zprostředkovaně i sociální dopady krize. </t>
  </si>
  <si>
    <t xml:space="preserve">Programy přímé podpory digitální transformace podniků podpoří budování ekosystému přes přímou podporu firem, čímž se zvýší využívání digitálních technologií napříč ekonomikou a logické provázání všech investic. To má rovněž dopad na podniky v regionech, které mohou snáze pronikat na další trhy. Tím přirozeně dochází k vyrovnávání regionálních rozdílů. </t>
  </si>
  <si>
    <t xml:space="preserve">Komponenta podporou digitalizace podniků podporuje přechod k digitální znalostní ekonomice a přispívá k dlouhodobé udržitelnosti. </t>
  </si>
  <si>
    <t>1.6 Zrychlení a digitalizace stavebního řízení</t>
  </si>
  <si>
    <t xml:space="preserve">Cílem je reformou stavebního práva do praxe dosáhnout zjednodušení, zrychlení a zefektivnění procesů přípravy, umisťování a povolování staveb, což v konečném důsledku povede ke zlepšení investičního prostředí v ČR a zrychlení výstavby. Dopady na růst a tvorbu pracovních míst jsou předmětem především kvantitativního vyhodnocení. </t>
  </si>
  <si>
    <t>Řádné zavedení digitalizace stavebního řízení a územního plánování cílí na rozvoj území ČR a tím zvyšování institucionální odolnosti ekonomiky.</t>
  </si>
  <si>
    <t>Implementuje zásadu č. 20 Přístup k základním službám Komponenta, , zvláště pak s vazbou na komponenty 1.1 a 1.2.</t>
  </si>
  <si>
    <t xml:space="preserve">Tato komponenta představuje rozsáhlou institucionální, legislativní a systémovou změnu, jež zahrnuje reinženýring procesů a kompletní digitalizaci podporující činnost nového legislativního a institucionálního prostředí pro větší podporu ekonomiky. Tím by mělo dojít k odbourání celé řady neefektivit v rámci systému. Efekty na zmírnění ekonomických a sociálních dopadů krize jsou nepřímé. </t>
  </si>
  <si>
    <t>Nový stavební zákon ukládá, že stavba musí být navržena a provedena takovým způsobem, aby při jejím užívání, údržbě nebo provozu byla zohledněna přístupnost pro osoby s omezenou schopností pohybu nebo orientace, zejména u staveb pozemních komunikací a veřejných prostranství, staveb občanského vybavení v částech určených pro užívání veřejností, společných prostor a domovního vybavení bytového domu, bytu zvláštního určení a staveb pro výkon práce nejméně 25 osob, pokud charakter provozu v těchto stavbách umožňuje zaměstnávat osoby se zdravotním postižením.</t>
  </si>
  <si>
    <t xml:space="preserve">Komponenta prostřednictvím reformy a investic přispěje zefektivnění procesu povolovacích řízení v ČR. Předpokládá se dosažení úspor především v oblasti provozních a personálních nákladů. Komponenta nezakládá dodatečné nároky na veřejné rozpočty nad současný rámec. </t>
  </si>
  <si>
    <t>2.1 Udržitelná doprava</t>
  </si>
  <si>
    <t>Zelená transformace;</t>
  </si>
  <si>
    <t xml:space="preserve">Cílem komponenty je přispět k digitalizaci dopravy, elektromobility v železniční dopravě, zvýšení podílu železniční dopravy v nákladní a osobní dopravě, zvýšení významu aktivní mobility ve městech, zvýšení bezpečnosti dopravního provozu a snižování vlivu dopravního provozu na životní prostředí a veřejné zdraví. Dopady na růst a tvorbu pracovních míst jsou předmětem především kvantitativního vyhodnocení. </t>
  </si>
  <si>
    <t xml:space="preserve">Zamýšlené investice přispějí ekonomické odolnosti země. Kvalitní dopravní infrastruktura je primární podmínkou pro hladký chod ekonomiky. </t>
  </si>
  <si>
    <t xml:space="preserve">Implementuje zásadu č.
17. Začlenění osob se zdravotním postižením, a to díky opatření pro zvýšení bezpečnosti, modernizaci nádražních budov, které budou reflektovat požadavy na pohyb se zdravotním postižením. </t>
  </si>
  <si>
    <t xml:space="preserve">Jsou tu zařazeny cíle zaměřené na podporu udržitelné a bezpečné dopravy, která pomůže rozvoji ekonomiky zasažené krizí. Investice stimulují zachování pracovních míst především v segmentu stavebnictví v krétkém horizontu, dlouhodov pak zvyšují potenciál růstu ekonomiky. </t>
  </si>
  <si>
    <t xml:space="preserve">Jedním z cílů územního rozvoje státu je zapojení celé plochy území, zlepšit vliv dopravy na životní prostředí a globální změny klimatu  a zlepšit integrovanéu dopravní systémy všech krajích ČR. </t>
  </si>
  <si>
    <t xml:space="preserve">Komponenta přispívá dlouhodobé udržitelnosti dopravy, zejména zlepšováním prostředí v oblasti železniční dopravy, která je z hlediska environmentálního jedním z nejšetrnějších druhů přepravy. U investic v rámci této komponenty se předpokládá jejich dlouhodobá životnost, která by ve střednědobém horizontu neměla vytvářet tlak na nárůst provozních výdajů. Případné další rekonstrukce nebudou zatěžovat veřejné rozpočty dodatečnými výdaji nad současný rámec, neboť v čase zejména akcelerují dlouhodobé koncepční plány ČR. </t>
  </si>
  <si>
    <t>2.2 Snižování spotřeby energie ve veřejném sektoru</t>
  </si>
  <si>
    <t xml:space="preserve">Zvyšování energetické účinnosti prostřednictvím renovací budov a modernizací veřejného osvětlení je plně v souladu s celkovým kontextem obnovy ekonomiky . Zvyšování energetické účinnosti přímo ovlivňuje transformaci energetického sektoru, má přímý pozitivní vliv na kvalitu životního prostředí, rozvoj stavebnictví, na dopravu, na úroveň provozních nákladů ve veřejném sektoru, v podnikatelském sektoru i v sektoru bydlení a souvisí s dalšími aspekty v rámci národního hospodářství. Dopady na růst a tvorbu pracovních míst jsou předmětem především kvantitativního vyhodnocení. </t>
  </si>
  <si>
    <t xml:space="preserve">Investice mají přímý pozitivní vliv na kvalitu životního prostředí, rozvoj stavebnictví, na dopravu a tím zmírňování rozdílů mezi regiony. Rekonstruované budovy zajistí dlouhodobou udržitelnost a odolnost. </t>
  </si>
  <si>
    <t>Komponenta reflektuje uvedené doporučení zaměřit v rámci investiční hospodářské politiky na přechod na nízkouhlíkové hospodářství a transformaci energetiky, a to jak v oblasti rekonstrukce budov, tak v oblasti rekonstrukcí systémů veřejného osvětlení.</t>
  </si>
  <si>
    <t xml:space="preserve">Cílem je umožnit renovace veřejného osvětlení napříč všemi obcemi ČR a umožnit propojení těchto renovací s dalšími chytrými prvky, např. řízení, podpora rozvoje elektromobility; výsledným indikátorem této podpory je snížení konečné spotřeby energie a rozvoj regionů. </t>
  </si>
  <si>
    <t xml:space="preserve">Komponenta snižováním spotřeby investic významně přispívá dlouhodobé udržitelnosti ve spotřebě energií ve veřejném sektoru. Současné investice předpokládají snížení energetické spotřeby a tím i snížení nákladů na provoz veřejných budov a veřejného osvětlení. Přispějí snižování provozních nákladů veřejných subjektů. </t>
  </si>
  <si>
    <t>2.3 Přechod na čistší zdroje energie</t>
  </si>
  <si>
    <t xml:space="preserve">Hlavním cílem komponenty je další rozvoj fotovoltaických zdrojů a související náhrada fosilních zdrojů energie s cílem snížení emisní náročnosti hospodářství ČR a snížení emisí znečišťujících látek a dále modernizace rozvodů tepelné energie, konkrétně zejména náhrady parních rozvodů tepla za teplovodní/horkovodní rozvody tepla vedoucí k úsporám primárních energetických zdrojů. Dopady na růst a tvorbu pracovních míst jsou předmětem především kvantitativního vyhodnocení. </t>
  </si>
  <si>
    <t>Snížení emisí znečišťujících látek a modernizace rozvodů tepelné energie sníží rozdíly mezi regiony a tím pomůže rozvoji ekonomiky.</t>
  </si>
  <si>
    <t xml:space="preserve">Hlavním cílem komponenty je transformace a energetického sektoru, což napomůže rozvoji ekonomiky. Vazba na zmírňování ekonomických a sociálních dopadů krize je nepřímá. </t>
  </si>
  <si>
    <t>Modernizace rozvodů tepelné energie, konkrétně zejména náhrady parních rozvodů tepla za teplovodní/horkovodní rozvody tepla vedoucí k úsporám primárních energetických zdrojů, povede i k rozvoji regionů v odlehlých částech státu.</t>
  </si>
  <si>
    <t xml:space="preserve">Komponenta snižováním spotřeby přispěje plnění střednědobých a dlouhodobých cílů, rovněž v návaznosti na Národní klimaticko-energetický plán. Tím přispěje dlouhodobé udržitelnosti ekonomiky a z hlediska dalších provozních nákladů se nepředpokládá žádný negativní dopad na veřejné rozpočty. </t>
  </si>
  <si>
    <t>2.4 Rozvoj čisté mobility</t>
  </si>
  <si>
    <t xml:space="preserve">Cílem je urychlit výstavbu dobíjecích a plnicích stanic pro alternativní paliva a zvýšit penetraci vozidel na alternativní paliva. Komponenta počítá s podporou zaměřenou na budování infrastruktury dobíjecích a plnících stanic a pořízení nízkoemisních a bezemisních vozidel na alternativní paliva. Dopady na růst a tvorbu pracovních míst jsou předmětem především kvantitativního vyhodnocení. </t>
  </si>
  <si>
    <t>Investicí do udržitelné dopravní infrastruktury se zmírní regionální rozdíly, pomůže rozvoji regionů  vyšší mobilitou obyvatel a tím zvýšení odolnosti ekonomky.</t>
  </si>
  <si>
    <t xml:space="preserve">Rozvoj potřebné infrastruktury pro vozidla na alternativní paliva a zvýšení počtu těchto vozidel v České republice pomůže nastartovat výrobu a prodeje vozidel na alternativní paliva v ČR a tím i nastartování ekonomiky. Vazba na zmírňování ekonomických a sociálních dopadů krize je nepřímá. V souvislosti s krizí lze očekávat snížení poptávky po vozidlech s nulovými emisemi, komponenta tak může pomoci tuto bariéru částečně překonat. </t>
  </si>
  <si>
    <t xml:space="preserve">Podporou zaměřenou na budování infrastruktury dobíjecích a plnících stanic a pořízením nízkoemisních a bezemisních vozidel na alternativní paliva dojde k rozvoji regionů a snížení rozdílů mezi nimi a jejich zapojením do ekonomiky. </t>
  </si>
  <si>
    <t xml:space="preserve">Komponenta podporou rozvoje čisté mobility podpoří výstavbu infrastruktury především v oblasti soukromého sektoru a rozšíří podporu nákupu vozidel v soukromém i veřejném sektoru. U infrastrukturní části se předpokládá dlouhodobá živostnost těchto investic a v oblasti podpory nákupu vozidel pro veřejnou sféru se nepředpokládá významné zvýšení provozních výdajů veřejného sektoru na servis těchto vozidel. </t>
  </si>
  <si>
    <t>2.5 Renovace budov a ochrana ovzduší</t>
  </si>
  <si>
    <t xml:space="preserve">Cílem je snížit spotřebu energie a vody v domácnostech, snížit množství vyprodukovaných emisí skleníkových plynů a dalších škodlivin a snížit zranitelnost rezidenčního sektoru vůči projevům změny klimatu v budovách a zajištění energeticky efektivních budov a zlepšení kvality bydlení v těchto budovách. Dopady na růst a tvorbu pracovních míst jsou předmětem především kvantitativního vyhodnocení. </t>
  </si>
  <si>
    <t>Zlepšením životního prostředí se pomůže odolnosti a rozvoji všech regionů.</t>
  </si>
  <si>
    <t xml:space="preserve">Cílem je zajistit energeticky efektivní a adaptované budovy a zlepšit kvalitu bydlení v těchto budovách, snížit emise skleníkových plynů a dalších škodlivých látek v ovzduší, podpořit mitigační a adaptační opatření, zlepšit v místě kvalitu ovzduší a energetickou efektivitu. Vazba na zmírňování ekonomických a sociálních dopadů krize je nepřímá. V dlouhodobém horizontu mohou investice přispět ke zmírňování energetické chudoby. </t>
  </si>
  <si>
    <t xml:space="preserve">Investicemi se podpoří investičních a neinvestičních opatření pro segment domácností (rodinné domy a bytové domy), které napomohou k zvýšení energetické efektivity, snížení emisí skleníkových plynů a splnění národních cílů v oblasti energetických úspor a ochrany klimatu. Dále povede ke snížení znečištění ovzduší a v důsledku toho ke zmírnění rozdílů mezi regiony. </t>
  </si>
  <si>
    <t xml:space="preserve">Komponenta podporuje především investice v soukromém sektoru, přispívá dlouhodobé udržitelnosti a odolnosti ekonomiky s ohledem na klimatické a energetické cíle. Investice budou mít dlouhodobý pozitivní dopad na hospodaření soukromých subjektů a nezakládají budoucí zvýšené výdaje na veřejné rozpočty. </t>
  </si>
  <si>
    <t>2.6 Ochrana přírody a adaptace na klimatickou změnu</t>
  </si>
  <si>
    <t xml:space="preserve">Cílem komponenty je přispět k udržitelnosti zemědělské a lesnické krajiny z pohledu hospodářského a ekologického v kontextu klimatické změny, zejména zadržováním vody v krajině, zvýšením biodiversity a zlepšením stavu lesnických ekosystémů. Dopady na růst a tvorbu pracovních míst jsou předmětem především kvantitativního vyhodnocení. </t>
  </si>
  <si>
    <t xml:space="preserve">Investice mají za cíl přispět k vyšší odolnosti ekonomiky a přípravě na změny klimatu. </t>
  </si>
  <si>
    <t xml:space="preserve">Hlavní výzvou komponenty 2.6 je reakce na potřebu adaptace a udržitelnosti zemědělské a lesnické krajiny na změnu klimatu, zejména na sucho v krajině, povodně a ostatní doprovodné extrémní klimatické jevy. Vazba na zmírňování ekonomických a sociálních dopadů krize je nepřímá. </t>
  </si>
  <si>
    <t>Realizace těchto opatření významně přispěje k posílení resilience krajiny, navýšení kvality života obyvatelstva, posílení udržitelného zemědělství a příležitostí rozvoje venkova</t>
  </si>
  <si>
    <t xml:space="preserve">Komponenta podporuje investice, které mají dlouhodobý trvalý pozitivní dopad na odolnost České republiky a ne předpokládá se zvýšení provozních výdajů v oblasti veřejných rozpočtů z titulu těchto investic.  </t>
  </si>
  <si>
    <t>2.7 Cirkulární ekonomika, recyklace a průmyslová voda</t>
  </si>
  <si>
    <t xml:space="preserve">Cílem je podpořit urychlení přechodu na oběhové hospodářství, předcházet vzniku odpadů, navýšit recyklační infrastrukturu a omezit plýtvání druhotnými surovinami, zvýšit obsah recyklovaných materiálů ve výrobcích, zvýšit surovinovou bezpečnost České republiky.  Dopady na růst a tvorbu pracovních míst jsou předmětem především kvantitativního vyhodnocení. </t>
  </si>
  <si>
    <t xml:space="preserve">Reformy podpoří ekonomickou a sociální odolnost zlepšením životního prostředí a přizpůsobením se novým změnám. </t>
  </si>
  <si>
    <t xml:space="preserve">Přechod na oběhové hospodářství v České republice, předcházet vzniku odpadů, navýšit recyklační infrastrukturu a omezit plýtvání druhotnými surovinami, zvýšit obsah recyklovaných materiálů ve výrobcích, zvýšit surovinovou bezpečnost republiky přispěje k nastartování ekomiky. </t>
  </si>
  <si>
    <t>Cílem investic v oblasti cirkulárních řešení je významným způsobem nastartovat rychlejší zelenou transformaci průmyslu a podnikání směrem k nízkouhlíkové, cirkulární a digitální ekonomice., a tím pomoci i rozvoji regionů.</t>
  </si>
  <si>
    <t xml:space="preserve">Komponenta podporuje především subjekty působící především v soukromém sektoru. U investic se předpokládá jejich slouhodobé působení a případné zvýšení provozních výdajů nezakládá zvýšené nároky na veřejné rozpočty. </t>
  </si>
  <si>
    <t>2.8 Revitalizace území se starou stavební zátěží</t>
  </si>
  <si>
    <t xml:space="preserve">Cílem iniciativy je podpořit v území projekty revitalizace se starou stavební zátěží se záměrem provést energeticky účinnou renovaci budov, příp. výstavba nových energeticky účinných budov, a budování přírodních úložišť uhlíku. Komponenta bude iniciovat komplexní přeměny lokalit, posílí ekologickou stabilitu území, omezí zábor nové zemědělské půdy a vytvoří nové zelené plochy a podpoří zahuštění města bez jeho dalšího rozpínán. Komponenta si klade za cíl skloubit podporu regionálního rozvoje pomocí zvýšení atraktivity lokalit zatížených starou stavební zátěží a směřování ekonomiky k uhlíkové neutralitě. Dopady na růst a tvorbu pracovních míst jsou předmětem především kvantitativního vyhodnocení. </t>
  </si>
  <si>
    <t>Podporou regionálního rozvoje pomocí zvýšení atraktivity lokalit i těch zatížených starou stavební zátěží se podpoří institucioální a sociální odolnost ekonomiky.</t>
  </si>
  <si>
    <t xml:space="preserve">Hlavním cílem investic je nastartovat investice do stavebního sektoru, které umožní vznik nových pracovních pozic, především na lokální úrovni, a rozvoj regionů investicemi  pro rozvoj podnikatelských subjektů. </t>
  </si>
  <si>
    <t xml:space="preserve">Komponenta si klade za cíl skloubit podporu regionálního rozvoje pomocí zvýšení atraktivity lokalit zatížených starou stavební zátěží a směřování ekonomiky k uhlíkové neutralitě (pomocí právě budování přírodních úložišť uhlíku a vyšší energetické účinnosti budov). Díky podpoře investičních aktivit bude mít naplnění komponenty významným vliv na rozvoj lokálních investic. </t>
  </si>
  <si>
    <t xml:space="preserve">Komponenta přeměnou tzv. brownfieldů přispěje dlouhodobé udržitelnosti ekonomického rozvoje v území, kdy umožní další rozvoj v oblastech, které by za jiných okolnosti nebylo možné využívat k ekonomicky nebo společensky žádoucí činnosti. Současné investice vytvoří prostor pro další dodatečné investice soukromého sektoru a nebudou představovat další budoucí zátěž pro veřejné rozpočty. </t>
  </si>
  <si>
    <t>2.9 Podpora biodiverzity a boj se suchem</t>
  </si>
  <si>
    <t xml:space="preserve">Cílem komponenty je podpořit hospodaření se srážkovými vodami v intravilánu a zajistit ochranu proti suchu a přírodě blízkou povodňovou ochranu. Komponenta cílí na zachování a zlepšování stavu předmětů ochrany zvláště chráněných území a území soustavy Natura 2000, obnovu vodních, nelesních a lesních ekosystémů a zmírnění dopadů změny klimatu na tyto ekosystémy, podporu biodiverzity a regulaci šíření invazních druhů. Dopady na růst a tvorbu pracovních míst jsou předmětem především kvantitativního vyhodnocení. </t>
  </si>
  <si>
    <t xml:space="preserve">K posilnění institucionální a sociální odolnosti dojde investicemi na rozvoj prostředí, boj proti povodním a rozvojem krajiny pro zlepšení života občanů. </t>
  </si>
  <si>
    <t xml:space="preserve">Oblast podpory je obecně zaměřena na realizaci ochrany proti suchu a povodňových opatření, která budou mít pozitivní efekt na zmenšení rozsahu zaplaveného území a snížení počtu zaplavených nemovitostí, a tím snížení povodňových škod. Vazba na zmírňování ekonomických a sociálních dopadů krize je nepřímá. </t>
  </si>
  <si>
    <t xml:space="preserve"> Hospodaření se srážkovými vodami a  zajištění ochrany proti suchu a přírodě blízkou povodňovou ochranu spolu s péčí o zvláště chráněná území  pomůže rozvoji regionů a bydlení v těchto regionech. </t>
  </si>
  <si>
    <t xml:space="preserve">Komponenta uplatněním převáženě přírodě blízkým řešením a investic v oblasti protipovodňové ochrany přispěje odolnosti České republiky. U všech investic se předpokládá dlouhodobý dopad s dlouhým investičním cyklem a minimálními provozními náklady. Komponenta tak nezakládá zvýšení provozních výdajů v oblasti veřejných financí. </t>
  </si>
  <si>
    <t>3.1 Inovace ve vzdělávání v kontextu digitalizace</t>
  </si>
  <si>
    <t>Politiky pro příští generaci, děti a mládež, jako je vzdělávání a rozvoj dovedností.</t>
  </si>
  <si>
    <t>CSR.2020.2</t>
  </si>
  <si>
    <t xml:space="preserve">Komponenta obsahuje iniciativy adresující nedostatečnou úroveň digitálních dovedností žáků i pedagogů. Soustředí se na proměnu obsahu vzdělávání, podporu digitální a informační gramotnosti a informatického myšlení, a tím uplatnění na trhu práce. Dále podpoří lepší úroveň vybavení škol. Dopady na růst a tvorbu pracovních míst jsou předmětem především kvantitativního vyhodnocení. </t>
  </si>
  <si>
    <t xml:space="preserve">Zlepšením zejména digitálních dovedností a přizpůsobení dovedností potřebám trhu práce podpoří uplatnění lidí na trhu práce a tím podpoří i rozvoj podniků. </t>
  </si>
  <si>
    <t xml:space="preserve">Implementuje zásady č. 1. Všeobecné a odborné vzdělávání a celoživotní učení,  2. Rovnost žen a mužů a 3. Rovné příležitosti. </t>
  </si>
  <si>
    <t xml:space="preserve">V souladu se Strategií vzdělávací politiky do roku 2030+ se komponenta soustředí na proměnu obsahu, podporu digitální a informační gramotnosti a informatického myšlení. Dále se soustředí na zlepšení úrovně vybavení škol a založení fondu mobilních digitálních zařízení, čímž přispěje k rozvoji ekonomiky. Komponenta zmírňuje především sociální odpady krize na ohrožené skupiny. </t>
  </si>
  <si>
    <t xml:space="preserve">Zlepšení úrovně vybavení škol, založení fondu mobilních digitálních zařízení a posílení aktuálních dovedností přispěje k prevenci tzv. digitální propasti mezi obyvateli, a tím i uplatnění na trhu práce, k rozvoji regionů  a firem. </t>
  </si>
  <si>
    <t xml:space="preserve">Komponenta inovacemi v oblasti digitalizace ve vzdělávání přispěje zvyšování digitálních dovedností žáků a studentů, čímž podpoří plnění hlavních priorit v oblasti vzdělávacího systému. U tzv. "měkkých" investic se předpokládá dlouhodobý dopad do rozvoje znalostního potenciálu a u tzv. "tvrdých" investic, zejména do moderního ICT vybavení se předpokládá střednědobá udržitelnost těchto investic bez zásadního zvýšení provozních výdajů. Z dlouhodobého pohledu bude nutné zajistit další obnovu vybavení, která je podmínkou nutnou pro další realizaci strategie vzdělávací politiky. </t>
  </si>
  <si>
    <t>3.2 Adaptace kapacity a zaměření školních programů</t>
  </si>
  <si>
    <t>CSR.2019.2</t>
  </si>
  <si>
    <t xml:space="preserve">Cílem je modernizace výukových kapacit veřejných vysokých škol s cílem vytvořit podmínky pro další vzdělávání, podpora poskytování celoživotního učení a přístup ke kvalitnímu vzdělávání a vybudování odolného terciárního sektoru pro podporu zvyšování konkurenceschopnosti. Dopady na růst a tvorbu pracovních míst jsou předmětem především kvantitativního vyhodnocení. </t>
  </si>
  <si>
    <t>Celoživotní vzdělávání a přístup ke kvalitnímu vzdělávání zlepší odolnost ekonomiky a její přizpůsobení se novým potřebám  trhu a sníží rozdíly mezi různými skupinami obyvatel.</t>
  </si>
  <si>
    <t xml:space="preserve">Posílení lidského kapitálu na několika úrovních pojících se se vzdělávací dráhou jedince považuje Česká republika  za jeden z velmi důležitých cílů země z hlediska dlouhodobého zvýšení odolnosti a transformace nejen z hlediska výchovno-vzdělávacích procesů. </t>
  </si>
  <si>
    <t>Komponenta  reaguje na stále se zvyšující nerovnosti ve vzdělávání, které budou pravděpodobně dále prohlubovány v souvislosti s ekonomickými problémy mnohých rodin způsobených současnou situací.</t>
  </si>
  <si>
    <t xml:space="preserve">Komponenta měkkými investicemi přispěje do posílení znalostního potenciálu obyvatel a v oblasti tvrdých investic v oblasti akademických pracovišť se předpokládá jejich dlouhodobá udržitelnost a s ohledem na využívání moderních stavebních postupů také nezakládají další výrazně zvýšené nároky na další provoz této infrastruktury pro veřejné rozpočty. </t>
  </si>
  <si>
    <t>3.3 Modernizace služeb zaměstnanosti a rozvoj trhu práce</t>
  </si>
  <si>
    <t>Sociální a územní soudržnost;</t>
  </si>
  <si>
    <t>CSR.2019.2; CSR.2020.2</t>
  </si>
  <si>
    <t xml:space="preserve">Podpora rozvoje dovedností v celoživotní perspektivě, a to zejména v oblasti rozvoje základních digitálních dovedností a dovedností potřebných z hlediska potřeb 4. průmyslové revoluce a odstraňování přetrvávající genderové nerovnosti na trhu práce a také podpora zaměstnávání žen s malými dětmi usnadní uplatnění na trhu práce. Dopady na růst a tvorbu pracovních míst jsou předmětem především kvantitativního vyhodnocení. </t>
  </si>
  <si>
    <t xml:space="preserve">Ke zlepšení odolnosti ekonomiky a snížení rozdílů mají přispět investice pro matky s dětmi a zlepšením dostupnosti nových dovedností pro trh práce a tím dojde ke snížení sociálních rozdílů. </t>
  </si>
  <si>
    <t>Implementuje zásady č. 1. Všeobecné a odborné vzdělávání a celoživotní učení,  2. Rovnost žen a mužů, 3. Rovné příležitosti, 4. Aktivní podpora zaměstnanosti, 11. Péče o děti a podpora dětí, 12. Sociální ochrana, 17. Začlenění osob se zdravotním postižením, 18. Dlouhodobá péče, 19. Bydlení a pomoc pro osoby bez domova.</t>
  </si>
  <si>
    <t xml:space="preserve">Modernizace služeb zaměstnanosti a rozvoj trhu práce patří ke hlavním bodům pro rozvoj ekonomiky a trhu práce pro nastartování ekonomiky po krizi.  Komponenta má významný rozměr v souvislosti s proměnou trhu práce, kdy krizi silně akcelerovala digitalizaci. Tomu jsou přizpůsobeny intervence v rámci komponenty. </t>
  </si>
  <si>
    <t xml:space="preserve">Cílem bude nejen modernizace současných sociálních služeb, zajištění provozních dispozic současných objektů, snížení koncentrace klientů v jednom zařízení, ale i podpora asistivních a asistenčních technologií či podpora terénních a ambulantních sociálních služeb, které udržují klienta co nejdéle v běžném přirozeném prostředí, což pomůže ke snížení sociálních rozdílů a zapojení do běžného života. </t>
  </si>
  <si>
    <t>Komponenta měkkými investicemi přispěje do posílení znalostního potenciálu dotčených skupin obyvatel a zlepší jejich postavení na trhu práce, a v oblasti tvrdých investic v oblasti sociálních služeb se předpokládá jejich dlouhodobá udržitelnost a s ohledem na využívání moderních stavebních postupů (část investic bude realizována do budov s nižší než nulovou spotřebou energie) také nezakládají další výrazně zvýšené nároky na další provoz této infrastruktury pro veřejné rozpočty. Podmínkou poskytnutí prostředků na investiční projekty v rámci části 3.3 Národního plánu obnovy bude zajištění udržitelnosti projektů ze strany příjemců dotací. Délka udržitelnosti projektů bude specifikována v jednotlivých výzvách a bude minimálně na úrovni délky udržitelnosti projektů stanovené v ČR v případě investic do sociální infrastruktury a jeslí z Evropského fondu regionálního rozvoje. Po dobu udržitelnosti projektu budou příjemci dotací povinni plně využívat infrastrukturu k účelu, na který jim byly poskytnuty prostředky z Nástroje pro podporu oživení a odolnosti a tak naplňovat cíle projektu podpořeného z části 3.3 Národního plánu obnovy.</t>
  </si>
  <si>
    <t>4.1 Systémová podpora veřejných investic</t>
  </si>
  <si>
    <t>Inteligentní a udržitelný růst podporující začlenění, včetně hospodářské soudržnosti, pracovních míst, produktivity, konkurenceschopnosti, výzkumu, vývoje a inovací a dobře fungujícího vnitřního trhu se silnými malými a středními podniky;</t>
  </si>
  <si>
    <t xml:space="preserve">Cílem je připravit regionální investory na přechod na zelenou a digitální ekonomiku, zvýšit efektivitu veřejných investic, posílit investiční připravenost, respektive absorpční kapacitu a díky cílené metodické a koordinační práci zvýšit podíl PPP projektů na území ČR. Dopady na růst a tvorbu pracovních míst jsou předmětem především kvantitativního vyhodnocení. </t>
  </si>
  <si>
    <t xml:space="preserve">Odolnost ekonomiky mají zvýšit investice do efektivity veřejných investic, a tím k jejich růstu a podpoře zaměstnanosti.  </t>
  </si>
  <si>
    <t xml:space="preserve">Hlavní ambicí v oblasti veřejného investování je připravit regionální investory na přechod na zelenou a digitální ekonomiku pro  kvalitní přípravu projektů, které budou muset naplňovat cíle zelené či digitální Evropy, zvýšit efektivitu veřejných investic, posílit investiční připravenost, respektive absorpční kapacitu a díky cílené metodické a koordinační práci zvýšit podíl PPP projektů na území ČR. V rámci krize i dlouhodobě se ukazuje silná poptávka po tomto typu podpory. </t>
  </si>
  <si>
    <t xml:space="preserve">Podporou a cíleným zjišťováním investičních potřeb obcí, měst a krajů dojde k rozvoji regionů, a tím i ke snížení sociálních rozdílů a zapojení na trhu práce. </t>
  </si>
  <si>
    <t xml:space="preserve">Komponenta představuje jednak tzv. "měkké investice" do znalostí a dovedností v oblasti projektové přípravy, dále pak projektovou přípravu jako takovou. Tyto investice zakládají předpoklad pro budoucí realizaci investičních záměrů, ale ze své podstaty negenerují další nároky na veřejné rozpočty. </t>
  </si>
  <si>
    <t>4.2 Nové kvazikapitálové nástroje na podporu podnikání a rozvoj ČMZRB v roli národní rozvojové banky</t>
  </si>
  <si>
    <t xml:space="preserve">Rozvoj skupiny ČMZRB v roli národní rozvojové banky a jejích aktivit vytvořením nových produktů podpory ve formě kvazikapitálových nástrojů a kvazikapitálových investic pro MSP s cílem podporovat investiční aktivity malých a středních podniků v souladu s principy udržitelného financování.Dopady na růst a tvorbu pracovních míst jsou předmětem především kvantitativního vyhodnocení. </t>
  </si>
  <si>
    <t xml:space="preserve">Podporou investiční aktivity malých a středních podniků dojde ke zlepšení jejich uplatnění na trhu a tudíž ke zvýšení zaměstnanosti. </t>
  </si>
  <si>
    <t xml:space="preserve">MSP hrají klíčovou roli z pohledu růstu české ekonomiky, tvorby pracovních míst či inovativnosti v následujícím období. Jak se vinou pandemie  ukazuje, jsou MSP citlivé na ekonomické výkyvy, a cílem komponenty je pomoci těmto podnikům.  </t>
  </si>
  <si>
    <t xml:space="preserve">Reformní opatření v rámci komponenty mají  potenciál přispět k rozvoji regionů podporou podniků a tím i zapojení různých skupin obyvatelstva na trhu práce. </t>
  </si>
  <si>
    <t xml:space="preserve">Komponenta posílením kvazikapitálových nástrojů zlepší podmínky pro zotavení postižených, zejména malých a středních podniků, po pandemii COVID19. Zároveň se předpokládáže ře navrácené investice budou použity pro další rozvoj ČMZRB. Z tohoto titulu komponenta nezakládá podmínky pro návazné zvýšení výdajů veřejných rozpočtů. </t>
  </si>
  <si>
    <t>4.3 Protikorupční reformy</t>
  </si>
  <si>
    <t xml:space="preserve">Cílem komponenty je dosáhnout posílení protikorupčního rámce České republiky se zaměřením na oblasti prevence a odhalování korupce, jak obecně prostřednictvím ochrany oznamovatelů, tak v konkrétních sektorech v souladu s mezinárodními doporučeními a rozšířit vlastní datovou a analytickou základnu.Dopady na růst a tvorbu pracovních míst jsou předmětem především kvantitativního vyhodnocení. </t>
  </si>
  <si>
    <t xml:space="preserve">Zlepšení ekonomického prostředí pro firmy má přispět ke zvýšení odolnosti ekonomiky a také ke zlepšení institucionálního rámce odstíněním korupce také v institucích. </t>
  </si>
  <si>
    <t xml:space="preserve">Korupce, navzdory mírnému zlepšení, zůstává pro Českou republiku problémem, který může brzdit hospodářskou činnost, a jejím odstraněním se napomůže rozvoji ekonomiky. </t>
  </si>
  <si>
    <t>Jednotlivé reformy komponenty svými cíli sledují jeden jednotící směr spočívající v posílení prevence a odhalování korupce pro posílení a zlepšení podnikatelského prostředí napříč všemi regiony.</t>
  </si>
  <si>
    <t xml:space="preserve">U potření se nepředpokládá významný dopad na zvýšení výdajů veřejných rozpočtů. </t>
  </si>
  <si>
    <t>4.4 Zvýšení efektivity výkonu veřejné správy</t>
  </si>
  <si>
    <t xml:space="preserve">Cílem je zvýšení proklientské orientace veřejné správy, posílení pozice občana jako klienta veřejné správy, zefektivnění činnosti jednotlivých orgánů veřejné správy jako takových, posílení koordinace centrálních orgánů vůči území i posílení koordinace mezi jednotlivými centrálními orgány veřejné správy navzájem a v konečném důsledku  lepší řízení přenesené působnosti (tj. státní správy, vykonávané orgány obcí). Dopady na růst a tvorbu pracovních míst jsou předmětem především kvantitativního vyhodnocení. </t>
  </si>
  <si>
    <t xml:space="preserve">Posílením koordinace centrálních orgánů vůči území i posílením koordinace mezi jednotlivými centrálními orgány veřejné správy navzájem se zlepší prostředí pro rozvoj firem a  zlepší se podpora institucionálního rámce ekonomiky. </t>
  </si>
  <si>
    <t xml:space="preserve">Vývoj v České republice je orientován k vyváženému vývoji v oblasti sociální, hospodářské a environmentální, se zřetelem k potřebě zajistit srovnatelnou kvalitu života rovněž pro budoucí generace. Současná krize, spojená s onemocněním Covid-19, však odhaluje velké množství problémů a zároveň příležitostí, kterým veřejná správa aktuálně čelí. </t>
  </si>
  <si>
    <t>Zkvalitnění služeb veřejné správy přinese snížení, resp. odstranění rozdílů mezi jednotlivými regiony.</t>
  </si>
  <si>
    <t xml:space="preserve">4.5 Rozvoj kulturního a kreativního sektoru </t>
  </si>
  <si>
    <t>CSR.2019.3</t>
  </si>
  <si>
    <t xml:space="preserve">Hlavní cílem je celková reforma přístupu ke kulturnímu a kreativnímu sektoru, zvýšení odolnosti a rozvoj kulturních a kreativních odvětví s cílem udržet zaměstnanost v tomto sektoru a rozvoj všech regionů.  Dopady na růst a tvorbu pracovních míst jsou předmětem především kvantitativního vyhodnocení. </t>
  </si>
  <si>
    <t xml:space="preserve">Investicemi do kulturního a kreativního sektoru dojde k posílení tohoto sektoru i v regionech a udržení zaměstnanosti. </t>
  </si>
  <si>
    <t xml:space="preserve">Efekt reforem a investic umožní využít kulturní a kreativní sektor pro ekonomickou i společenskou obnovu České republiky. Krize ukázala na nutnost modernizace tohoto sektoru. </t>
  </si>
  <si>
    <t>Obecným cílem je širší využití pozitivních dopadů KKS v ČR na zaměstnanost žen a mladých, společenskou kohezi, produktivitu a kvalitu života.</t>
  </si>
  <si>
    <t xml:space="preserve">Komponenta měkkými investicemi přispěje do posílení znalostního potenciálu dotčených skupin a subjektů, zvýší jejich konkurenceschopnost, a v oblasti tvrdých investic v oblasti kulturních institucí se předpokládá jejich dlouhodobá udržitelnost a s ohledem na využívání moderních stavebních postupů také nezakládají další výrazně zvýšené nároky na další provoz této infrastruktury pro veřejné rozpočty. </t>
  </si>
  <si>
    <t>5.1 Excelentní výzkum a vývoj v prioritních oblastech veřejného zájmu ve zdravotnictví</t>
  </si>
  <si>
    <t>Zdravotnictví a hospodářská, sociální a institucionální odolnost, s cílem mimo jiné zvyšovat připravenost a schopnost reakce na krize</t>
  </si>
  <si>
    <t>CSR.2020.1</t>
  </si>
  <si>
    <t xml:space="preserve">Cílem je podpořit primárně základní výzkum v konkrétních, státem vymezených zdravotnických oborech, a tím zvyšování odolnosti a krizové připravenosti zdravotnického výzkumu a vybudování excelentní vědecké platformy, nezbytné pro inovace i pro zvyšování odolnosti celého zdravotnického systému. Dopady na růst a tvorbu pracovních míst jsou předmětem především kvantitativního vyhodnocení. </t>
  </si>
  <si>
    <t xml:space="preserve">Zvyšování odolnosti celého zdravotnického systému má přispět k vyšší odolnosti ekonomiky a její přizpůsobení aktuálním potřebám a lepší připravenosti na další krize. </t>
  </si>
  <si>
    <t xml:space="preserve">Výstupy budou přispívat k zvyšování odolnosti a ke krizové připravenosti zdravotnického výzkumu a tím i ekonomiky. Komponenta reaguje rovněž na společenskou poptávku, po specifickém druhu výzkumu, jehož potřebu pandemie Covid-19 odhalila. </t>
  </si>
  <si>
    <t xml:space="preserve">Podpora má eliminovat stávající roztříštěnost, motivovat k dlouhodobému sdružení a stmelení existujících výzkumných ohnisek, k jejich vzájemné kooperaci a sdílení kapacit napříč ČR, a k modernizaci těchto kapacit. Výsledkem bude vytvoření jednotné národní platformy na úrovni národních vědeckých autorit, čímž přispěje k rozvoji ekonomiky. </t>
  </si>
  <si>
    <t>Účelem zamýšlené investice je vytvořit systém podpory výzkumu, vývoje a inovací v prioritních oblastech lékařských věd a souvisejících společenskovědních disciplín s tím, že výsledkem bude podpora 4 až 5 projektů, kde bude nutné je plně organicky integrovat do ekosystému již existujících mateřských vědecko-výzkumných organizací na úrovni institutů působících v identifikovaných prioritních oblastech výzkumu a vývoje. Jde o klíčovou podmínku, kdy díky tomuto včlenění bude jejich udržitelnost zabezpečena prostřednictvím tradičního způsobu poskytování institucionální podpory hostitelským organizacím ze strany poskytovatele, kterým je Ministerstvo školství, mládeže a tělovýchovy, tedy ústřední organizační složka státu, čímž je posílena i jejich finanční stabilita do dalších let. K evaluacím bude využito statistických, bibliometrických a dalších scientometrických analýz, peer review a expertních kontrol na místě opět dle již zaběhnutých mechanismů státní správy.</t>
  </si>
  <si>
    <t>5.2 Podpora výzkumu a vývoje v podnicích a zavádění inovací do podnikové praxe</t>
  </si>
  <si>
    <t xml:space="preserve">Cílem investic  je pomoci obnovení ekonomiky a posílení její odolnosti, a to zvýšením konkurenceschopnosti a flexibilnosti podniků, zejména malých a středních, zvýšením inovační výkonnosti endogenních podnikatelských subjektů a příspěvkem ke zkvalitnění spolupráce v rámci inovačního ekosystému ČR. Dopady na růst a tvorbu pracovních míst jsou předmětem především kvantitativního vyhodnocení. </t>
  </si>
  <si>
    <t xml:space="preserve">Zvýšením inovační výkonnosti podnikatelských subjektů se podpoří ekonomická odolnost ekonomiky, a tím dojde také k udržení zaměstnanosti a snížení sociálních rozdílů.  </t>
  </si>
  <si>
    <t>Cílem investic v rámci komponenty je pomoci obnovení ekonomiky a posílení její odolnosti, a to zvýšením konkurenceschopnosti a flexibilnosti podniků.</t>
  </si>
  <si>
    <t xml:space="preserve">Zvýšení počtu relevantních výsledků výzkumu a vývoje v rámci konkrétních projektů realizovaných podniky, zintenzivnění zavádění produktových, procesních a organizačních inovací v malých a středních podnicích, s důrazem na oblast digitalizace, přispěje k vývoji podniků, ve všech částech republiky, a k rozvoji zaměstnanosti. </t>
  </si>
  <si>
    <t xml:space="preserve">Komponenta se podporou spolupráce veřejného a soukromého sektoru snaží posílit znalostní potenciál ekonomiky v souladu s RIS3 strategií, a tím přispět konkurenceschopnosti a dlouhodobé udržitelnosti ekonomiky a společnosti. Investice v této oblasti nebudou vytvářet tlak na udržitelnost financování systému výzkumu a vývoje v České republice a po svém dokončení nebudou představovat zvýšené výdaje na veřejné rozpočty. </t>
  </si>
  <si>
    <t>6.1 Zvýšení odolnosti systému zdravotní péče</t>
  </si>
  <si>
    <t xml:space="preserve">Cílem je rozvoj systému vzdělávání lékařského a nelékařského personálu, zlepšení možností plánování personálních kapacit a zlepšení organizace a průchodnosti postgraduálního vzdělávání zdravotnických pracovníků, zlepšení infrastruktury pro zajištění specializačního vzdělávání zdravotnických pracovníků a rozvoj vysoce specializované péče. Dopady na růst a tvorbu pracovních míst jsou předmětem především kvantitativního vyhodnocení. </t>
  </si>
  <si>
    <t>Reforma má přispět k přizpůsobení aktuálním potřebám a ke zlepšení vzdělávání v oboru zdravotnictví, a tím ke zlepšení jeho dostupnosti obyvatelstvu.</t>
  </si>
  <si>
    <t xml:space="preserve">Implementuje zásadu č.
16. Zdravotní péče </t>
  </si>
  <si>
    <t xml:space="preserve">Zdravotnictví se ukázalo ve světle pandemie jako jeden z nejdůležitějších sektorů hospodářství a jeho modernizace a rozvoj je nutné i z pohledu finanční udržitelnosti nejen s ohledem na stávající reálné hrozby, ale i s ohledem na budoucí demografický vývoj.  </t>
  </si>
  <si>
    <t xml:space="preserve">Zvýšení průchodnosti postgraduálního vzdělávání ve zdravotnictví bude mít přímou vazbu kromě posílení dostupnosti zdravotnických pracovníků i na posílení primární péče, neboť právě v případě všeobecných praktických lékařů a praktických lékařů pro děti a dorost je dostupnost těchto pracovníků v některých regionech až kritická. </t>
  </si>
  <si>
    <t xml:space="preserve">Otázka udržitelnosti je relevantní především u Centra transplantační a kardiovaskulární medicíny. Transplantace: Počty transplantací jsou závislé na počtech dárců orgánů a neustále se zvyšujícím počtu pacientů na čekací listině. Orgánové transplantace budou stále nezbytnou součástí léčby nemocných v terminálním stádiu orgánových onemocnění a jejich počet jistě nebude klesat i po ukončení realizace. Zvýšení počtu operačních sálů a lůžek naopak umožní rozšířit programy transplantace ledvin od žijících dárců a zejména transplantace jater s použitím redukovaných štěpů nebo technikou spilování jater. 
Kardiovaskulární chirurgie a kardiologie: Péče o nemocné v těchto oblastech patří nyní mezi priority zdravotního systému ČR, protože onemocnění kardiovaskulární soustavy jsou dlouhodobě na prvním místě jako příčina úmrtí. Lze předpokládat, že počty těchto pacientů nebudou klesat a s prodlužujícím se věkem populace bude narůstat segment kardiovaskulárních chorob typických pro vyšší věkové kategorie (aortální stenóza, ICHS nebo srdeční selhání). Vzhledem k vysokému renomé, které CKTCH mezi kardiology má, lze přepokládat, že při zvýšení kapacity se zkrátí čekací doba a díky specifickým programům přibydou pacienti i z dalších oblastí. Předpokládá se i rozšíření programu cévní chirurgie a intervenčních metod v oblasti aorty a periferních cév   </t>
  </si>
  <si>
    <t>6.2 Národní plán na posílení onkologické prevence a péče</t>
  </si>
  <si>
    <t>Zdravotnictví a hospodářská, sociální a institucionální odolnost, s cílem mimo jiné zvyšovat připravenost a schopnost reakce na krize,</t>
  </si>
  <si>
    <t xml:space="preserve">Cílem je pomocí reforem a investic přispět ke zvýšení odolnosti systému onkologické prevence a péče, který bude dlouhodobě zatížen negativními dopady pandemie COVID-19, a adaptovat tento systém na budoucí krize a očekávatelný nárůst incidence nádorů a jejich pokročilých forem a zlepšit oblast prevence a léčby nádorových onemocnění. Dopady na růst a tvorbu pracovních míst jsou předmětem především kvantitativního vyhodnocení. </t>
  </si>
  <si>
    <t xml:space="preserve">K posilnění ekonomické a sociální odolnosti ekonomiky dojde investicemi do zdravotnictví zaměřených na častý původ onemocnění, a tím ovlivnění života osob takto postižených. </t>
  </si>
  <si>
    <t xml:space="preserve">Cílem komponenty 6.2. je pomocí reforem a investic přispět ke zvýšení odolnosti systému onkologické prevence a péče, který bude dlouhodobě zatížen negativními dopady pandemie COVID-19, a adaptovat tento systém na budoucí krize. </t>
  </si>
  <si>
    <t>Oblast zdravotní péče je nedílnou součástí základních strategických vládních dokumentů s cílem podpořit ekonomiku, snížit rozdíly mezi regiony dostupnou zdravotní péčí a zlepšit tím život obyvatel.</t>
  </si>
  <si>
    <t xml:space="preserve">Lze předlokládat dlouhodobý pozitivní účinek posílení onkologické prevence a péče. Ve vztahu k tématu udržitelnosti je tato problematika podrobně popsána v rámci komponenty. </t>
  </si>
  <si>
    <t>Short-term (2021)</t>
  </si>
  <si>
    <t>Medium-term (2024)</t>
  </si>
  <si>
    <t>Long-term (2039)</t>
  </si>
  <si>
    <t>0</t>
  </si>
  <si>
    <t>Celkem</t>
  </si>
  <si>
    <t>–</t>
  </si>
  <si>
    <t>N.A.</t>
  </si>
  <si>
    <t>DIGITÁLNÍ TRANSFORMACE</t>
  </si>
  <si>
    <t>1.1</t>
  </si>
  <si>
    <t>Digitální služby občanům a firmám</t>
  </si>
  <si>
    <t>CZ_FCA: Rozvoj digitální infrastruktury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
CZ_EPS_G: Podkategorie této komponenty v oblasti eHealth je modelována jako zvýšení vládních výdajů s přímým dopadem do HDP.</t>
  </si>
  <si>
    <t>1.2</t>
  </si>
  <si>
    <t>Digitální systémy veřejné správy</t>
  </si>
  <si>
    <t>CZ_EPS_G: Digitalizace státní správy představuje zvýšení vládních výdajů s přímým dopadem do HDP.</t>
  </si>
  <si>
    <t>1.3</t>
  </si>
  <si>
    <t>Digitální vysokokapacitní sítě</t>
  </si>
  <si>
    <t>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</si>
  <si>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1.4</t>
  </si>
  <si>
    <t>Digitální ekonomika a společnost, inovativní start-upy a nové technologie</t>
  </si>
  <si>
    <t>CZ_EFFM: Podpora platformy pro vzdělávání je modelována jako pozitivní šok do efektivity (produktivity) zaměstnanců s následnými pozitivními dopady do mezd, spotřeby domácností a HDP.
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Projekty rozvoje měst, nastavení systému institucionální podpory investic, start-upů apod. představují zvýšení vládních výdajů s přímým dopadem do HDP.
CZ_FCY: Podpora strategických odvětví a certifikace strategických technologií představují snížení nákladů firem finální produkce.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</si>
  <si>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1.5</t>
  </si>
  <si>
    <t>Digitální transformace podniků</t>
  </si>
  <si>
    <t>CZ_FCA: Digitální transformace podniků je modelovány prostřednictvím snížení nákladů firem.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</si>
  <si>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1.6</t>
  </si>
  <si>
    <t>Zrychlení a digitalizace stavebního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</si>
  <si>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</si>
  <si>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2</t>
  </si>
  <si>
    <t>FYZICKÁ INFRASTRUKTURA A ZELENÁ TRANZICE</t>
  </si>
  <si>
    <t>2.1</t>
  </si>
  <si>
    <t>Udržitelná doprava</t>
  </si>
  <si>
    <t xml:space="preserve">CZ_FCA: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
CZ_EPS_IG: Investice do železničních tratí a budov jsou modelovány prostřednictvím zvýšení vládních investic v oblasti s přímými dopady do HDP. </t>
  </si>
  <si>
    <t>2.2</t>
  </si>
  <si>
    <t>Snižování spotřeby energie ve veřejném sektoru</t>
  </si>
  <si>
    <t xml:space="preserve">CZ_EPS_IG: Investice do projektů zajišťující snižování spotřeby energie jsou modelovány jako zvýšení vládních investic v oblasti "zeleného sektoru" s přímými dopady do HDP. </t>
  </si>
  <si>
    <t>2.3</t>
  </si>
  <si>
    <t>Transformace průmyslu a přechod na čistší zdroje energie</t>
  </si>
  <si>
    <t>CZ_EPS_IXG: Podpora výstavby fotovoltaických zdrojů a modernizace distribuce tepla jsou chápány jako zvýšení vládních investic do odvětví "zeleného sektoru" s přímými dopady do HDP. Dopad směřuje také k rozvoji firem v tomto odvětví, zvýšení jejich ziskovosti s dopady do poptávky po práci a vyšších mzdách.</t>
  </si>
  <si>
    <t>2.4</t>
  </si>
  <si>
    <t>Rozvoj čisté mobility</t>
  </si>
  <si>
    <t xml:space="preserve">CZ_EPS_IG: Budování veřejné a neveřejné infrastruktury je modelováno jako zvýšení vládních investic v oblasti "zeleného sektoru" s přímými dopady do HDP. </t>
  </si>
  <si>
    <t>2.5</t>
  </si>
  <si>
    <t>Renovace budov a ochrana ovzduší</t>
  </si>
  <si>
    <t>CZ_FCY_G: Kotlíkové dotace představují snížení  nákladů spojených s nákupem nového ekologicky šetrnějšího vytápění. Nová zelená úsporám, dotující rekonstrukce domů nebo stavby nízkoenergetických či pasivních domů, čímž přináší ekonomický stimul firmám ve stavebnictví. Pro získání dotace je nutná minimální úspora spotřeby energie, jež je v modelu zachycena jako pokles poptávky po neobnovitelných zdrojích energie.
CZ_EPS_G: Administrativní náklady představují zvýšení vládních výdajů s přímým dopadem do HDP.</t>
  </si>
  <si>
    <t>2.6</t>
  </si>
  <si>
    <t>Ochrana přírody a adaptace na klimatickou změnu</t>
  </si>
  <si>
    <t xml:space="preserve">CZ_EPS_IG: Podpora ochrany přírody a adaptace na klimatickou změnu je modelována jako zvýšení vládních investic v oblasti "zeleného sektoru" s přímými dopady do HDP. </t>
  </si>
  <si>
    <t>2.7</t>
  </si>
  <si>
    <t>Cirkulární ekonomika, recyklace a průmyslová voda</t>
  </si>
  <si>
    <t xml:space="preserve">CZ_FCA: Podpora nových přístupů firem k využívání druhotných surovin je modelována jako pokles nákladů firem, což se projeví v rozvoji podpoře konkurenčního prostředí a konečně i růstu sektoru výzkumu a vývoje. Částečně také dochází k nárůstu investic do infrastruktury ekologicky šetrných odvětví.
CZ_EPS_IG: Budování infrastruktury představuje zvýšení vládních investic v oblasti "zeleného sektoru" s přímými dopady do HDP. </t>
  </si>
  <si>
    <t>2.8</t>
  </si>
  <si>
    <t>Revitalizace území se starou stavební zátěží</t>
  </si>
  <si>
    <t>CZ_EPS_IG: Regenerace brownfieldů představují zvýšení vládních investic v oblasti "zeleného sektoru" s přímými dopady do HDP.</t>
  </si>
  <si>
    <t>2.9</t>
  </si>
  <si>
    <t>Podpora biodiverzity a boj se suchem</t>
  </si>
  <si>
    <t>CZ_EPS_IG: Podpora biodiverzity je zachycena zvýšení vládních investic v oblasti "zeleného sektoru" s přímými dopady do HDP.</t>
  </si>
  <si>
    <t>3</t>
  </si>
  <si>
    <t>VZDĚLÁVÁNÍ A TRH PRÁCE</t>
  </si>
  <si>
    <t>3.1</t>
  </si>
  <si>
    <t>Inovace ve vzdělávání v kontextu digitalizace</t>
  </si>
  <si>
    <t>CZ_EFFM, CZ_EFFL: Projekty zaměřené na zvyšování kvalificace představuje zvyšování efektivity (produktivity) práce s následnými pozitivními dopady do mezd, spotřeby domácností a HDP.</t>
  </si>
  <si>
    <t>3.2</t>
  </si>
  <si>
    <t>Adaptace kapacity a zaměření školních programů</t>
  </si>
  <si>
    <t>CZ_EFFH: Projekty zaměřené na zvyšování kvalificace zaměstnanců a rozvoj školních programů představuje zvyšování efektivity (produktivity) práce s následnými pozitivními dopady do mezd, spotřeby domácností a HDP.</t>
  </si>
  <si>
    <t>3.3</t>
  </si>
  <si>
    <t>Modernizace služeb zaměstnanosti a rozvoj trhu práce</t>
  </si>
  <si>
    <t>CZ_EPS_IG: Rozvoj infrastruktury sociálních služeb je modelován prostřednictvím zvýšení vládních investic v oblasti s přímými dopady do HDP.
CZ_EFFM: Projekty zaměřené na zvyšování kvalificace zaměstnanců a rozvoj školních programů představuje zvyšování efektivity (produktivity) práce s následnými pozitivními dopady do mezd, spotřeby domácností a HDP.</t>
  </si>
  <si>
    <t>4</t>
  </si>
  <si>
    <t>INSTITUCE A REGULACE A PODPORA PODNIKÁNÍ</t>
  </si>
  <si>
    <t>4.1</t>
  </si>
  <si>
    <t>Systémová podpora veřejných investic</t>
  </si>
  <si>
    <t>CZ_EPS_G: Podpora veřejných investic představuje zvýšení vládních výdajů s přímým dopadem do HDP.</t>
  </si>
  <si>
    <t>4.2</t>
  </si>
  <si>
    <t>Nové kvazikapitálové nástroje na podporu podnikání a rozvoj ČMZRB v roli národní rozvojové banky</t>
  </si>
  <si>
    <t>CZ_FCY: Podpora soukromých investic představuje snížení nákladů firem a umožní lepší přístup firem k financování jejich rozvoje. Růst zisků bude motivovat vstup nových firem do těchto odvětví, a dále tím stimulovat růst inovací. Následné dopady se projeví ve vyšších investicích, a to zejména v ekologicky šetrných oblastech, vyšší poptávce po práci, resp. vyšších mzdách. Následkem toho dochází k růstu objemu spotřeby domácností a následnému růstu HDP.</t>
  </si>
  <si>
    <t>4.3</t>
  </si>
  <si>
    <t>Protikorupční reformy</t>
  </si>
  <si>
    <t>4.4</t>
  </si>
  <si>
    <t>Zvýšení efektivity výkonu veřejné správy</t>
  </si>
  <si>
    <t>CZ_EPS_G: Zvýšení efektivity výkonu veřejné správy představuje zvýšení vládních výdajů s přímým dopadem do HDP.</t>
  </si>
  <si>
    <t>4.5</t>
  </si>
  <si>
    <t xml:space="preserve">Rozvoj kulturního a kreativního sektoru </t>
  </si>
  <si>
    <t>CZ_FCA: Podpora výzkumu, zpočátku znamená pokles pracovní síly ve výrobních odvětvích a jejich nárůst v odvětví výzkumu a vývoje, což může vést ke krátkodobému poklesu produkce. Avšak postupný růst inovací těchto vysoce kvalifikovaných zaměstnanců nakonec vede k dlouhodobému ekonomickému růstu.
CZ_EPS_G: Rozvoj kulturního a kreativního sektoru v programu představuje jednorázové vládní výdaje s přímým dopadem do HDP.</t>
  </si>
  <si>
    <t>5</t>
  </si>
  <si>
    <t>VÝZKUM, VÝVOJ A INOVACE</t>
  </si>
  <si>
    <t>5.1</t>
  </si>
  <si>
    <t>Excelentní výzkum a vývoj v prioritních oblastech veřejného zájmu ve zdravotnictví</t>
  </si>
  <si>
    <t>CZ_FCA: Podpora výzkumu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
CZ_EPS_G: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t>
  </si>
  <si>
    <t>5.2</t>
  </si>
  <si>
    <t>Podpora výzkumu a vývoje v podnicích a zavádění inovací do podnikové praxe</t>
  </si>
  <si>
    <t>CZ_FCA: Podpora výzkumu a inovací v podnikové praxi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</si>
  <si>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6</t>
  </si>
  <si>
    <t>ZDRAVÍ A ODOLNOST OBYVATEL</t>
  </si>
  <si>
    <t>6.1</t>
  </si>
  <si>
    <t>Zvýšení odolnosti systému zdravotní péče</t>
  </si>
  <si>
    <t xml:space="preserve">CZ_EPS_IG: Investice do specializované péče  jsou modelovány prostřednictvím zvýšení vládních investic v oblasti s přímými dopady do HDP. </t>
  </si>
  <si>
    <t>6.2</t>
  </si>
  <si>
    <t>Národní plán na posílení onkologické prevence a péče</t>
  </si>
  <si>
    <t xml:space="preserve">CZ_EPS_IG: Budování center specializované péče  jsou modelovány prostřednictvím zvýšení vládních investic v oblasti s přímými dopady do HDP. </t>
  </si>
  <si>
    <t>Table 4a. Investment baseline - Input of COFOG Level II items</t>
  </si>
  <si>
    <t>Please fill in the green cells (mn EUR) and give a brief description of the expenditure financed through RRF grants affecting the COFOG level II items.
Fill in only the rows that will be affected by expenditure financed through RRF grants in 2020-2026.</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</si>
  <si>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</si>
  <si>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</si>
  <si>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</si>
  <si>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</si>
  <si>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</si>
  <si>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 xml:space="preserve">Increase efficiency, pro-client orientation and use of the principles of evidence-informed in public administration. </t>
  </si>
  <si>
    <t>01.2 - Foreign economic aid</t>
  </si>
  <si>
    <t>01.3 - General services</t>
  </si>
  <si>
    <t>01.4 - Basic research</t>
  </si>
  <si>
    <t>01.5 - R&amp;D General public services</t>
  </si>
  <si>
    <t>European Digital Media Observatory Hub (EDMO)</t>
  </si>
  <si>
    <t>Digital services for citizens and businesses, Digital government systems, Acceleration and digitalization of Building permit process</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</si>
  <si>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</si>
  <si>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</si>
  <si>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</si>
  <si>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</si>
  <si>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</si>
  <si>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</si>
  <si>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</si>
  <si>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</si>
  <si>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</si>
  <si>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</si>
  <si>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</si>
  <si>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</si>
  <si>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</si>
  <si>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</si>
  <si>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</si>
  <si>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Digitalization of Justice</t>
  </si>
  <si>
    <t>04- Economic affairs, of which</t>
  </si>
  <si>
    <t>04.1 - General economic, commercial and labour affairs</t>
  </si>
  <si>
    <t>Digital economy and society, innovative start-ups and new technologies</t>
  </si>
  <si>
    <t>Nature protection and climate change adaptation</t>
  </si>
  <si>
    <t>Transition to cleaner energy sources - New fotovoltaic energy sources, Modernization of distribution of heat in district heating systém</t>
  </si>
  <si>
    <t>04.4 - Mining, manufacturing and construction</t>
  </si>
  <si>
    <t>Sustainable and safe transport, Developing clean mobility</t>
  </si>
  <si>
    <t>04.6 - Communication</t>
  </si>
  <si>
    <t>Digital high-capacity networks</t>
  </si>
  <si>
    <t xml:space="preserve">Circular Economy and Recycling and Industrial Water, Promotion of biodiversity and drought issues </t>
  </si>
  <si>
    <t>Digital economy and society, innovative start-ups and new technologies, Digital transformation of enterprises, Support for research and development in companies and the introduction of innovations into business practice</t>
  </si>
  <si>
    <t>04.9 - Economic affairs n.e.c.</t>
  </si>
  <si>
    <t xml:space="preserve">Developing the cultural and creative sector </t>
  </si>
  <si>
    <t>05 - Environmental protection, of which</t>
  </si>
  <si>
    <t>05.1 - Waste management</t>
  </si>
  <si>
    <t>Circular Economy and Recycling and Industrial Water</t>
  </si>
  <si>
    <t>05.2 - Waste water management</t>
  </si>
  <si>
    <t>05.3 - Pollution abatement</t>
  </si>
  <si>
    <t xml:space="preserve">Nature protection and climate change adaptation, Promotion of biodiversity and drought issues </t>
  </si>
  <si>
    <t>05.5 - R&amp;D Environmental protection</t>
  </si>
  <si>
    <t>06 - Housing and community amenities, of which</t>
  </si>
  <si>
    <t>Building renovation and air protection, Implementation of energy-saving measures in the renovation of public and state buildings</t>
  </si>
  <si>
    <t>Development and use of Public sector data in area planning, Systemic support for public investment</t>
  </si>
  <si>
    <t>06.3 - Water supply</t>
  </si>
  <si>
    <t>Implementing energy-saving measures to renovate public lighting systems</t>
  </si>
  <si>
    <t>06.5 - R&amp;D Housing and community amenities</t>
  </si>
  <si>
    <t>06.6 - Housing and community amenities n.e.c.</t>
  </si>
  <si>
    <t>07- Health, of which</t>
  </si>
  <si>
    <t>07.1 - Medical products, appliances and equipment</t>
  </si>
  <si>
    <t>07.2 - Outpatient services</t>
  </si>
  <si>
    <t>Increasing health system resilience, National plan to strengthen oncological prevention and care</t>
  </si>
  <si>
    <t>National Oncological Programme of the Czech Republic – NOP CZ 2030, Supporting and enhancing the quality of preventive screening programmes</t>
  </si>
  <si>
    <t>Excellent R&amp;D in priority areas of public interest in health care</t>
  </si>
  <si>
    <t>07.6 - Health n.e.c.</t>
  </si>
  <si>
    <t>eHealth</t>
  </si>
  <si>
    <t>08- Recreation, culture and religion, of which</t>
  </si>
  <si>
    <t>08.1 - Recreational and sporting services</t>
  </si>
  <si>
    <t>08.2 - Cultural services</t>
  </si>
  <si>
    <t>Developing the cultural and creative sector</t>
  </si>
  <si>
    <t>08.3 - Broadcasting and publishing services</t>
  </si>
  <si>
    <t>Transformation of the State Cinema Fund to the Audiovise Fund</t>
  </si>
  <si>
    <t>08.4 - Religious and other community services</t>
  </si>
  <si>
    <t>08.5 - R&amp;D Recreation, culture and religion</t>
  </si>
  <si>
    <t>Support for research and development in social sciences, arts and humanities</t>
  </si>
  <si>
    <t>08.6 - Recreation, culture and religion n.e.c.</t>
  </si>
  <si>
    <t>09- Education, of which</t>
  </si>
  <si>
    <t>09.2 - Secondary education</t>
  </si>
  <si>
    <t>09.3 - Post-secondary non-tertiary education</t>
  </si>
  <si>
    <t>Adaptation of the Capacity and Orientation of School Programmes, Establishment of an Intensive Medicine Simulation Center including optimisation of the education systém</t>
  </si>
  <si>
    <t>Digital Transformation Platform, Development of employment policy (retraining and continuing professional training)</t>
  </si>
  <si>
    <t>09.6 - Subsidiary services to education</t>
  </si>
  <si>
    <t>09.7 - R&amp;D Education</t>
  </si>
  <si>
    <t>Innovation in Education in the Context of Digitalisation, Adaptation of the Capacity and Orientation of School Programmes</t>
  </si>
  <si>
    <t>10 - Social protection, of which</t>
  </si>
  <si>
    <t>10.1 - Sickness and disability</t>
  </si>
  <si>
    <t>10.2 - Old age</t>
  </si>
  <si>
    <t>10.3 - Survivors</t>
  </si>
  <si>
    <t>Modernisation of employment services and labour market development, Capacity building of pre-school facilities, Development of social care infrastructure, Development of social prevention, counseling and care services</t>
  </si>
  <si>
    <t>10.5 - Unemployment</t>
  </si>
  <si>
    <t>10.7 - Social exclusion n.e.c.</t>
  </si>
  <si>
    <t>10.8 - R&amp;D Social protection</t>
  </si>
  <si>
    <t xml:space="preserve">Development of social prevention, counseling and care services </t>
  </si>
  <si>
    <t>glossary:</t>
  </si>
  <si>
    <t>https://ec.europa.eu/eurostat/statistics-explained/index.php?title=Glossary:Classification_of_the_functions_of_government_(COFOG)</t>
  </si>
  <si>
    <t>Exchange rate (CZK/EUR)*</t>
  </si>
  <si>
    <t>*) Source: Convergence Programme of the Czech Republic (April 2021).</t>
  </si>
  <si>
    <t>Table 4b. Investment baseline - Display of COFOG Level I items</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</si>
  <si>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</si>
  <si>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Reference level: 2017-2019 average</t>
  </si>
  <si>
    <t>Planned 2020-2026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</si>
  <si>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</si>
  <si>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</si>
  <si>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</si>
  <si>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</si>
  <si>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</si>
  <si>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</si>
  <si>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</si>
  <si>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</si>
  <si>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</si>
  <si>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</si>
  <si>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</si>
  <si>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</si>
  <si>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</si>
  <si>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</si>
  <si>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</si>
  <si>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CZ-C[C1.3]-I[I4]</t>
  </si>
  <si>
    <t>3 - 1.3 High capacity digital networks - 1.3.6 Scientific research activities related to the development of 5G networks and services</t>
  </si>
  <si>
    <t>TREND support program</t>
  </si>
  <si>
    <r>
      <t>Amount</t>
    </r>
    <r>
      <rPr>
        <sz val="12"/>
        <color theme="1"/>
        <rFont val="Times New Roman"/>
        <family val="1"/>
        <charset val="238"/>
      </rPr>
      <t xml:space="preserve">                  (CZK million)</t>
    </r>
    <r>
      <rPr>
        <b/>
        <sz val="12"/>
        <color theme="1"/>
        <rFont val="Times New Roman"/>
        <family val="1"/>
        <charset val="238"/>
      </rPr>
      <t xml:space="preserve"> -                 VAT excluded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</si>
</sst>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 _K_č_-;\-* #,##0.00\ _K_č_-;_-* &quot;-&quot;??\ _K_č_-;_-@_-"/>
    <numFmt numFmtId="165" formatCode="#,##0.0"/>
    <numFmt numFmtId="166" formatCode="_-* #,##0.00\ &quot;€&quot;_-;\-* #,##0.00\ &quot;€&quot;_-;_-* &quot;-&quot;??\ &quot;€&quot;_-;_-@_-"/>
    <numFmt numFmtId="167" formatCode="0.0%"/>
  </numFmts>
  <fonts count="48" x14ac:knownFonts="1">
    <font>
      <sz val="11"/>
      <color theme="1"/>
      <name val="Calibri"/>
      <family val="2"/>
      <charset val="238"/>
      <scheme val="minor"/>
    </font>
    <font>
      <sz val="11"/>
      <color theme="1"/>
      <name val="Calibri"/>
      <family val="2"/>
      <charset val="238"/>
      <scheme val="minor"/>
    </font>
    <font>
      <sz val="11"/>
      <color theme="1"/>
      <name val="Calibri"/>
      <family val="2"/>
      <scheme val="minor"/>
    </font>
    <font>
      <b/>
      <sz val="12"/>
      <name val="Times New Roman"/>
      <family val="1"/>
    </font>
    <font>
      <sz val="11"/>
      <color rgb="FF9C6500"/>
      <name val="Calibri"/>
      <family val="2"/>
      <scheme val="minor"/>
    </font>
    <font>
      <sz val="11"/>
      <color rgb="FF006100"/>
      <name val="Calibri"/>
      <family val="2"/>
      <scheme val="minor"/>
    </font>
    <font>
      <u/>
      <sz val="11"/>
      <color theme="10"/>
      <name val="Calibri"/>
      <family val="2"/>
      <charset val="238"/>
      <scheme val="minor"/>
    </font>
    <font>
      <sz val="11"/>
      <color rgb="FF006100"/>
      <name val="Calibri"/>
      <family val="2"/>
    </font>
    <font>
      <sz val="11"/>
      <color rgb="FF000000"/>
      <name val="Calibri"/>
      <family val="2"/>
    </font>
    <font>
      <b/>
      <sz val="11"/>
      <color rgb="FF000000"/>
      <name val="Calibri"/>
      <family val="2"/>
      <charset val="238"/>
    </font>
    <font>
      <b/>
      <sz val="9"/>
      <color rgb="FF000000"/>
      <name val="Calibri"/>
      <family val="2"/>
      <charset val="238"/>
    </font>
    <font>
      <sz val="9"/>
      <color rgb="FF000000"/>
      <name val="Calibri"/>
      <family val="2"/>
      <charset val="238"/>
    </font>
    <font>
      <b/>
      <sz val="12"/>
      <color rgb="FF000000"/>
      <name val="Times New Roman"/>
      <family val="1"/>
    </font>
    <font>
      <sz val="12"/>
      <name val="Times New Roman"/>
      <family val="1"/>
    </font>
    <font>
      <i/>
      <sz val="8"/>
      <color rgb="FF000000"/>
      <name val="Calibri"/>
      <family val="2"/>
      <charset val="238"/>
    </font>
    <font>
      <b/>
      <sz val="9"/>
      <name val="Calibri"/>
      <family val="2"/>
      <charset val="238"/>
    </font>
    <font>
      <sz val="18"/>
      <color theme="3"/>
      <name val="Calibri Light"/>
      <family val="2"/>
      <charset val="238"/>
      <scheme val="major"/>
    </font>
    <font>
      <sz val="11"/>
      <color rgb="FF006100"/>
      <name val="Calibri"/>
      <family val="2"/>
      <charset val="238"/>
      <scheme val="minor"/>
    </font>
    <font>
      <sz val="11"/>
      <color rgb="FF9C5700"/>
      <name val="Calibri"/>
      <family val="2"/>
      <charset val="238"/>
      <scheme val="minor"/>
    </font>
    <font>
      <i/>
      <sz val="12"/>
      <color theme="1"/>
      <name val="Times New Roman"/>
      <family val="1"/>
    </font>
    <font>
      <b/>
      <sz val="12"/>
      <color theme="1"/>
      <name val="Times New Roman"/>
      <family val="1"/>
    </font>
    <font>
      <b/>
      <sz val="11"/>
      <color theme="1"/>
      <name val="Calibri"/>
      <family val="2"/>
      <scheme val="minor"/>
    </font>
    <font>
      <sz val="12"/>
      <color theme="1"/>
      <name val="Times New Roman"/>
      <family val="1"/>
    </font>
    <font>
      <u/>
      <sz val="11"/>
      <color theme="10"/>
      <name val="Calibri"/>
      <family val="2"/>
      <scheme val="minor"/>
    </font>
    <font>
      <u/>
      <sz val="12"/>
      <color theme="10"/>
      <name val="Times New Roman"/>
      <family val="1"/>
    </font>
    <font>
      <b/>
      <sz val="12"/>
      <color theme="1"/>
      <name val="Times New Roman"/>
      <family val="1"/>
      <charset val="238"/>
    </font>
    <font>
      <sz val="11"/>
      <color theme="0"/>
      <name val="Calibri"/>
      <family val="2"/>
      <scheme val="minor"/>
    </font>
    <font>
      <sz val="12"/>
      <color theme="1"/>
      <name val="Calibri"/>
      <family val="2"/>
      <charset val="238"/>
      <scheme val="minor"/>
    </font>
    <font>
      <b/>
      <sz val="12"/>
      <name val="Times New Roman"/>
      <family val="1"/>
      <charset val="238"/>
    </font>
    <font>
      <i/>
      <sz val="12"/>
      <color theme="1"/>
      <name val="Times New Roman"/>
      <family val="1"/>
      <charset val="238"/>
    </font>
    <font>
      <i/>
      <sz val="12"/>
      <name val="Times New Roman"/>
      <family val="1"/>
    </font>
    <font>
      <sz val="11"/>
      <name val="Calibri"/>
      <family val="2"/>
      <charset val="238"/>
    </font>
    <font>
      <b/>
      <sz val="12"/>
      <color rgb="FFFF0000"/>
      <name val="Times New Roman"/>
      <family val="1"/>
      <charset val="238"/>
    </font>
    <font>
      <b/>
      <sz val="11"/>
      <color rgb="FFFF0000"/>
      <name val="Calibri"/>
      <family val="2"/>
      <charset val="238"/>
      <scheme val="minor"/>
    </font>
    <font>
      <b/>
      <sz val="11"/>
      <color rgb="FF006100"/>
      <name val="Calibri"/>
      <family val="2"/>
      <charset val="238"/>
      <scheme val="minor"/>
    </font>
    <font>
      <strike/>
      <sz val="11"/>
      <color rgb="FFFF0000"/>
      <name val="Calibri"/>
      <family val="2"/>
      <scheme val="minor"/>
    </font>
    <font>
      <sz val="11"/>
      <color theme="1"/>
      <name val="Times New Roman"/>
      <family val="1"/>
    </font>
    <font>
      <i/>
      <sz val="11"/>
      <color theme="1"/>
      <name val="Times New Roman"/>
      <family val="1"/>
    </font>
    <font>
      <sz val="11"/>
      <color theme="9" tint="-0.499984740745262"/>
      <name val="Calibri"/>
      <family val="2"/>
      <scheme val="minor"/>
    </font>
    <font>
      <sz val="11"/>
      <color rgb="FF006100"/>
      <name val="Calibri"/>
      <family val="2"/>
      <charset val="238"/>
    </font>
    <font>
      <sz val="11"/>
      <color rgb="FFFF0000"/>
      <name val="Calibri"/>
      <family val="2"/>
      <scheme val="minor"/>
    </font>
    <font>
      <sz val="11"/>
      <color rgb="FFFF0000"/>
      <name val="Calibri"/>
      <family val="2"/>
      <charset val="238"/>
      <scheme val="minor"/>
    </font>
    <font>
      <b/>
      <sz val="11"/>
      <color rgb="FFFF0000"/>
      <name val="Calibri"/>
      <family val="2"/>
      <scheme val="minor"/>
    </font>
    <font>
      <sz val="11"/>
      <color rgb="FFFF0000"/>
      <name val="Calibri"/>
      <family val="2"/>
    </font>
    <font>
      <sz val="11"/>
      <color rgb="FFFF0000"/>
      <name val="Calibri"/>
      <family val="2"/>
      <charset val="238"/>
    </font>
    <font>
      <strike/>
      <sz val="11"/>
      <color rgb="FFFF0000"/>
      <name val="Calibri"/>
      <family val="2"/>
    </font>
    <font>
      <sz val="11"/>
      <color rgb="FFFF0000"/>
      <name val="Calibri"/>
    </font>
    <font>
      <sz val="12"/>
      <color theme="1"/>
      <name val="Times New Roman"/>
      <family val="1"/>
      <charset val="238"/>
    </font>
  </fonts>
  <fills count="17">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4"/>
      </patternFill>
    </fill>
    <fill>
      <patternFill patternType="solid">
        <fgColor rgb="FFE2EFDA"/>
        <bgColor rgb="FF000000"/>
      </patternFill>
    </fill>
    <fill>
      <patternFill patternType="solid">
        <fgColor theme="4"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lightUp">
        <bgColor theme="4" tint="0.59999389629810485"/>
      </patternFill>
    </fill>
    <fill>
      <patternFill patternType="solid">
        <fgColor theme="4" tint="0.59999389629810485"/>
        <bgColor rgb="FF000000"/>
      </patternFill>
    </fill>
    <fill>
      <patternFill patternType="solid">
        <fgColor rgb="FFC6EFCE"/>
        <bgColor indexed="64"/>
      </patternFill>
    </fill>
    <fill>
      <patternFill patternType="solid">
        <fgColor theme="4"/>
      </patternFill>
    </fill>
    <fill>
      <patternFill patternType="solid">
        <fgColor theme="5"/>
      </patternFill>
    </fill>
    <fill>
      <patternFill patternType="solid">
        <fgColor theme="7" tint="0.59999389629810485"/>
        <bgColor indexed="64"/>
      </patternFill>
    </fill>
    <fill>
      <patternFill patternType="solid">
        <fgColor rgb="FFFFFFCC"/>
      </patternFill>
    </fill>
    <fill>
      <patternFill patternType="solid">
        <fgColor rgb="FFC6EFCE"/>
        <bgColor rgb="FF000000"/>
      </patternFill>
    </fill>
  </fills>
  <borders count="16">
    <border>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s>
  <cellStyleXfs count="41">
    <xf numFmtId="0" fontId="0" fillId="0" borderId="0"/>
    <xf numFmtId="0" fontId="2" fillId="0" borderId="0"/>
    <xf numFmtId="0" fontId="1" fillId="0" borderId="0"/>
    <xf numFmtId="0" fontId="4" fillId="3" borderId="0" applyNumberFormat="0" applyBorder="0" applyAlignment="0" applyProtection="0"/>
    <xf numFmtId="9" fontId="2" fillId="0" borderId="0" applyFont="0" applyFill="0" applyBorder="0" applyAlignment="0" applyProtection="0"/>
    <xf numFmtId="0" fontId="5" fillId="2" borderId="0" applyNumberFormat="0" applyBorder="0" applyAlignment="0" applyProtection="0"/>
    <xf numFmtId="166" fontId="2" fillId="0" borderId="0" applyFont="0" applyFill="0" applyBorder="0" applyAlignment="0" applyProtection="0"/>
    <xf numFmtId="0" fontId="6" fillId="0" borderId="0" applyNumberFormat="0" applyFill="0" applyBorder="0" applyAlignment="0" applyProtection="0"/>
    <xf numFmtId="0" fontId="2" fillId="0" borderId="0"/>
    <xf numFmtId="0" fontId="1" fillId="0" borderId="0"/>
    <xf numFmtId="0" fontId="2" fillId="0" borderId="0"/>
    <xf numFmtId="0" fontId="2" fillId="0" borderId="0"/>
    <xf numFmtId="0" fontId="23" fillId="0" borderId="0" applyNumberForma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8" fillId="3"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5" borderId="15" applyNumberFormat="0" applyFont="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cellStyleXfs>
  <cellXfs count="256">
    <xf numFmtId="0" fontId="0" fillId="0" borderId="0" xfId="0"/>
    <xf numFmtId="0" fontId="7" fillId="2" borderId="5" xfId="5" applyFont="1" applyBorder="1" applyAlignment="1">
      <alignment vertical="top"/>
    </xf>
    <xf numFmtId="0" fontId="11" fillId="0" borderId="0" xfId="0" applyFont="1" applyAlignment="1">
      <alignment wrapText="1"/>
    </xf>
    <xf numFmtId="0" fontId="11" fillId="0" borderId="0" xfId="0" applyFont="1" applyAlignment="1">
      <alignment horizontal="left" vertical="top" wrapText="1"/>
    </xf>
    <xf numFmtId="0" fontId="2" fillId="0" borderId="0" xfId="11"/>
    <xf numFmtId="0" fontId="21" fillId="0" borderId="0" xfId="11" applyFont="1"/>
    <xf numFmtId="9" fontId="22" fillId="6" borderId="5" xfId="4" quotePrefix="1" applyFont="1" applyFill="1" applyBorder="1" applyAlignment="1">
      <alignment horizontal="center" vertical="center" wrapText="1"/>
    </xf>
    <xf numFmtId="49" fontId="5" fillId="2" borderId="9" xfId="5" applyNumberFormat="1" applyBorder="1" applyAlignment="1">
      <alignment horizontal="left" indent="2"/>
    </xf>
    <xf numFmtId="0" fontId="5" fillId="2" borderId="9" xfId="5" applyBorder="1"/>
    <xf numFmtId="0" fontId="5" fillId="2" borderId="5" xfId="5" applyBorder="1" applyAlignment="1">
      <alignment wrapText="1"/>
    </xf>
    <xf numFmtId="0" fontId="5" fillId="2" borderId="5" xfId="5" quotePrefix="1" applyBorder="1" applyAlignment="1">
      <alignment horizontal="center"/>
    </xf>
    <xf numFmtId="167" fontId="5" fillId="7" borderId="9" xfId="4" applyNumberFormat="1" applyFont="1" applyFill="1" applyBorder="1"/>
    <xf numFmtId="167" fontId="5" fillId="7" borderId="5" xfId="4" applyNumberFormat="1" applyFont="1" applyFill="1" applyBorder="1"/>
    <xf numFmtId="9" fontId="5" fillId="7" borderId="9" xfId="4" applyFont="1" applyFill="1" applyBorder="1" applyAlignment="1">
      <alignment horizontal="right"/>
    </xf>
    <xf numFmtId="167" fontId="5" fillId="2" borderId="5" xfId="4" applyNumberFormat="1" applyFont="1" applyFill="1" applyBorder="1"/>
    <xf numFmtId="9" fontId="5" fillId="2" borderId="9" xfId="4" applyFont="1" applyFill="1" applyBorder="1" applyAlignment="1">
      <alignment horizontal="right"/>
    </xf>
    <xf numFmtId="49" fontId="5" fillId="2" borderId="5" xfId="5" applyNumberFormat="1" applyBorder="1" applyAlignment="1">
      <alignment horizontal="left" indent="2"/>
    </xf>
    <xf numFmtId="0" fontId="5" fillId="2" borderId="5" xfId="5" applyBorder="1"/>
    <xf numFmtId="9" fontId="5" fillId="7" borderId="5" xfId="4" applyFont="1" applyFill="1" applyBorder="1" applyAlignment="1">
      <alignment horizontal="right"/>
    </xf>
    <xf numFmtId="9" fontId="5" fillId="2" borderId="5" xfId="4" applyFont="1" applyFill="1" applyBorder="1" applyAlignment="1">
      <alignment horizontal="right"/>
    </xf>
    <xf numFmtId="0" fontId="5" fillId="2" borderId="5" xfId="5" applyBorder="1" applyAlignment="1">
      <alignment horizontal="left" indent="2"/>
    </xf>
    <xf numFmtId="0" fontId="5" fillId="2" borderId="9" xfId="5" applyBorder="1" applyAlignment="1">
      <alignment horizontal="left" indent="2"/>
    </xf>
    <xf numFmtId="0" fontId="2" fillId="0" borderId="0" xfId="11" applyAlignment="1">
      <alignment horizontal="center"/>
    </xf>
    <xf numFmtId="9" fontId="0" fillId="0" borderId="0" xfId="4" applyFont="1"/>
    <xf numFmtId="0" fontId="2" fillId="0" borderId="0" xfId="1"/>
    <xf numFmtId="0" fontId="19" fillId="4" borderId="13" xfId="1" applyFont="1" applyFill="1" applyBorder="1" applyAlignment="1">
      <alignment horizontal="left" vertical="center"/>
    </xf>
    <xf numFmtId="0" fontId="20" fillId="4" borderId="11" xfId="1" applyFont="1" applyFill="1" applyBorder="1" applyAlignment="1">
      <alignment horizontal="center" vertical="center"/>
    </xf>
    <xf numFmtId="0" fontId="20" fillId="4" borderId="13" xfId="1" applyFont="1" applyFill="1" applyBorder="1" applyAlignment="1">
      <alignment horizontal="center" vertical="center"/>
    </xf>
    <xf numFmtId="0" fontId="20" fillId="4" borderId="9" xfId="1" applyFont="1" applyFill="1" applyBorder="1" applyAlignment="1">
      <alignment horizontal="center" vertical="center"/>
    </xf>
    <xf numFmtId="0" fontId="2" fillId="0" borderId="0" xfId="1" applyAlignment="1">
      <alignment vertical="center"/>
    </xf>
    <xf numFmtId="0" fontId="22" fillId="4" borderId="5" xfId="1" applyFont="1" applyFill="1" applyBorder="1" applyAlignment="1">
      <alignment horizontal="left" vertical="center"/>
    </xf>
    <xf numFmtId="0" fontId="22" fillId="8" borderId="5" xfId="1" applyFont="1" applyFill="1" applyBorder="1" applyAlignment="1">
      <alignment vertical="center"/>
    </xf>
    <xf numFmtId="0" fontId="22" fillId="8" borderId="4" xfId="1" applyFont="1" applyFill="1" applyBorder="1" applyAlignment="1">
      <alignment vertical="center"/>
    </xf>
    <xf numFmtId="0" fontId="13" fillId="8" borderId="9" xfId="1" applyFont="1" applyFill="1" applyBorder="1" applyAlignment="1">
      <alignment vertical="center"/>
    </xf>
    <xf numFmtId="0" fontId="22" fillId="9" borderId="5" xfId="1" applyFont="1" applyFill="1" applyBorder="1" applyAlignment="1">
      <alignment vertical="center"/>
    </xf>
    <xf numFmtId="0" fontId="22" fillId="9" borderId="4" xfId="1" applyFont="1" applyFill="1" applyBorder="1" applyAlignment="1">
      <alignment vertical="center"/>
    </xf>
    <xf numFmtId="0" fontId="13" fillId="4" borderId="9" xfId="1" applyFont="1" applyFill="1" applyBorder="1" applyAlignment="1">
      <alignment vertical="center"/>
    </xf>
    <xf numFmtId="0" fontId="13" fillId="4" borderId="1" xfId="1" applyFont="1" applyFill="1" applyBorder="1" applyAlignment="1">
      <alignment vertical="center"/>
    </xf>
    <xf numFmtId="0" fontId="20" fillId="4" borderId="13" xfId="1" applyFont="1" applyFill="1" applyBorder="1" applyAlignment="1">
      <alignment vertical="center"/>
    </xf>
    <xf numFmtId="0" fontId="22" fillId="4" borderId="5" xfId="1" applyFont="1" applyFill="1" applyBorder="1" applyAlignment="1">
      <alignment vertical="center"/>
    </xf>
    <xf numFmtId="0" fontId="22" fillId="4" borderId="4" xfId="1" applyFont="1" applyFill="1" applyBorder="1" applyAlignment="1">
      <alignment vertical="center"/>
    </xf>
    <xf numFmtId="0" fontId="22" fillId="4" borderId="13" xfId="1" applyFont="1" applyFill="1" applyBorder="1" applyAlignment="1">
      <alignment vertical="center"/>
    </xf>
    <xf numFmtId="0" fontId="22" fillId="8" borderId="11" xfId="1" applyFont="1" applyFill="1" applyBorder="1" applyAlignment="1">
      <alignment vertical="center"/>
    </xf>
    <xf numFmtId="0" fontId="22" fillId="8" borderId="13" xfId="1" applyFont="1" applyFill="1" applyBorder="1" applyAlignment="1">
      <alignment vertical="center"/>
    </xf>
    <xf numFmtId="0" fontId="12" fillId="5" borderId="10" xfId="1" applyFont="1" applyFill="1" applyBorder="1" applyAlignment="1">
      <alignment horizontal="left" vertical="top" wrapText="1"/>
    </xf>
    <xf numFmtId="0" fontId="22" fillId="4" borderId="13" xfId="1" applyFont="1" applyFill="1" applyBorder="1" applyAlignment="1">
      <alignment horizontal="justify" vertical="center"/>
    </xf>
    <xf numFmtId="0" fontId="22" fillId="8" borderId="9" xfId="1" applyFont="1" applyFill="1" applyBorder="1" applyAlignment="1">
      <alignment vertical="center"/>
    </xf>
    <xf numFmtId="0" fontId="22" fillId="8" borderId="1" xfId="1" applyFont="1" applyFill="1" applyBorder="1" applyAlignment="1">
      <alignment vertical="center"/>
    </xf>
    <xf numFmtId="0" fontId="12" fillId="5" borderId="7" xfId="1" applyFont="1" applyFill="1" applyBorder="1" applyAlignment="1">
      <alignment horizontal="left" vertical="top" wrapText="1"/>
    </xf>
    <xf numFmtId="0" fontId="20" fillId="9" borderId="5" xfId="1" applyFont="1" applyFill="1" applyBorder="1" applyAlignment="1">
      <alignment vertical="center"/>
    </xf>
    <xf numFmtId="0" fontId="20" fillId="8" borderId="10" xfId="1" applyFont="1" applyFill="1" applyBorder="1" applyAlignment="1">
      <alignment vertical="center"/>
    </xf>
    <xf numFmtId="0" fontId="16" fillId="0" borderId="0" xfId="1" applyFont="1" applyAlignment="1">
      <alignment vertical="center"/>
    </xf>
    <xf numFmtId="0" fontId="22" fillId="8" borderId="8" xfId="1" applyFont="1" applyFill="1" applyBorder="1" applyAlignment="1">
      <alignment vertical="center"/>
    </xf>
    <xf numFmtId="0" fontId="22" fillId="4" borderId="1" xfId="1" applyFont="1" applyFill="1" applyBorder="1" applyAlignment="1">
      <alignment horizontal="justify" vertical="center"/>
    </xf>
    <xf numFmtId="0" fontId="22" fillId="0" borderId="0" xfId="1" applyFont="1" applyAlignment="1">
      <alignment horizontal="right" vertical="center"/>
    </xf>
    <xf numFmtId="0" fontId="24" fillId="0" borderId="0" xfId="12" applyFont="1" applyAlignment="1">
      <alignment vertical="center"/>
    </xf>
    <xf numFmtId="0" fontId="22" fillId="0" borderId="0" xfId="1" applyFont="1" applyAlignment="1">
      <alignment vertical="center"/>
    </xf>
    <xf numFmtId="0" fontId="9" fillId="0" borderId="0" xfId="1" applyFont="1" applyAlignment="1">
      <alignment wrapText="1"/>
    </xf>
    <xf numFmtId="0" fontId="14" fillId="0" borderId="0" xfId="1" applyFont="1" applyAlignment="1">
      <alignment wrapText="1"/>
    </xf>
    <xf numFmtId="0" fontId="8" fillId="0" borderId="0" xfId="1" applyFont="1" applyAlignment="1">
      <alignment wrapText="1"/>
    </xf>
    <xf numFmtId="0" fontId="19" fillId="6" borderId="5" xfId="1" applyFont="1" applyFill="1" applyBorder="1" applyAlignment="1">
      <alignment horizontal="center" vertical="center"/>
    </xf>
    <xf numFmtId="0" fontId="22" fillId="6" borderId="9" xfId="1" applyFont="1" applyFill="1" applyBorder="1" applyAlignment="1">
      <alignment horizontal="center" vertical="center"/>
    </xf>
    <xf numFmtId="0" fontId="20" fillId="6" borderId="9" xfId="1" applyFont="1" applyFill="1" applyBorder="1" applyAlignment="1">
      <alignment horizontal="center" vertical="center" wrapText="1"/>
    </xf>
    <xf numFmtId="0" fontId="22" fillId="6" borderId="1" xfId="1" applyFont="1" applyFill="1" applyBorder="1" applyAlignment="1">
      <alignment horizontal="center" vertical="center"/>
    </xf>
    <xf numFmtId="0" fontId="20" fillId="6" borderId="5" xfId="1" applyFont="1" applyFill="1" applyBorder="1" applyAlignment="1">
      <alignment horizontal="center" vertical="center" wrapText="1"/>
    </xf>
    <xf numFmtId="0" fontId="22" fillId="4" borderId="13" xfId="1" applyFont="1" applyFill="1" applyBorder="1" applyAlignment="1">
      <alignment horizontal="left" vertical="center"/>
    </xf>
    <xf numFmtId="2" fontId="20" fillId="4" borderId="13" xfId="1" applyNumberFormat="1" applyFont="1" applyFill="1" applyBorder="1" applyAlignment="1">
      <alignment horizontal="right" vertical="center"/>
    </xf>
    <xf numFmtId="2" fontId="20" fillId="4" borderId="11" xfId="1" applyNumberFormat="1" applyFont="1" applyFill="1" applyBorder="1" applyAlignment="1">
      <alignment vertical="center"/>
    </xf>
    <xf numFmtId="0" fontId="22" fillId="4" borderId="1" xfId="1" applyFont="1" applyFill="1" applyBorder="1" applyAlignment="1">
      <alignment horizontal="left" vertical="center"/>
    </xf>
    <xf numFmtId="0" fontId="22" fillId="4" borderId="1" xfId="1" applyFont="1" applyFill="1" applyBorder="1" applyAlignment="1">
      <alignment vertical="center"/>
    </xf>
    <xf numFmtId="2" fontId="20" fillId="4" borderId="1" xfId="1" applyNumberFormat="1" applyFont="1" applyFill="1" applyBorder="1" applyAlignment="1">
      <alignment horizontal="right" vertical="center"/>
    </xf>
    <xf numFmtId="0" fontId="22" fillId="4" borderId="9" xfId="1" applyFont="1" applyFill="1" applyBorder="1" applyAlignment="1">
      <alignment vertical="center"/>
    </xf>
    <xf numFmtId="2" fontId="20" fillId="4" borderId="5" xfId="1" applyNumberFormat="1" applyFont="1" applyFill="1" applyBorder="1" applyAlignment="1">
      <alignment vertical="center"/>
    </xf>
    <xf numFmtId="2" fontId="20" fillId="9" borderId="5" xfId="1" applyNumberFormat="1" applyFont="1" applyFill="1" applyBorder="1" applyAlignment="1">
      <alignment horizontal="right" vertical="center"/>
    </xf>
    <xf numFmtId="0" fontId="20" fillId="4" borderId="5" xfId="1" applyFont="1" applyFill="1" applyBorder="1" applyAlignment="1">
      <alignment horizontal="left" vertical="center"/>
    </xf>
    <xf numFmtId="0" fontId="20" fillId="4" borderId="5" xfId="1" applyFont="1" applyFill="1" applyBorder="1" applyAlignment="1">
      <alignment vertical="center"/>
    </xf>
    <xf numFmtId="2" fontId="20" fillId="4" borderId="5" xfId="1" applyNumberFormat="1" applyFont="1" applyFill="1" applyBorder="1" applyAlignment="1">
      <alignment horizontal="right" vertical="center"/>
    </xf>
    <xf numFmtId="2" fontId="20" fillId="4" borderId="9" xfId="1" applyNumberFormat="1" applyFont="1" applyFill="1" applyBorder="1" applyAlignment="1">
      <alignment vertical="center"/>
    </xf>
    <xf numFmtId="0" fontId="20" fillId="4" borderId="1" xfId="1" applyFont="1" applyFill="1" applyBorder="1" applyAlignment="1">
      <alignment horizontal="left" vertical="center"/>
    </xf>
    <xf numFmtId="0" fontId="21" fillId="0" borderId="0" xfId="1" applyFont="1" applyAlignment="1">
      <alignment vertical="center"/>
    </xf>
    <xf numFmtId="0" fontId="10" fillId="10" borderId="7" xfId="0" applyFont="1" applyFill="1" applyBorder="1" applyAlignment="1">
      <alignment wrapText="1"/>
    </xf>
    <xf numFmtId="0" fontId="5" fillId="2" borderId="5" xfId="5" applyBorder="1" applyAlignment="1">
      <alignment horizontal="center" wrapText="1"/>
    </xf>
    <xf numFmtId="0" fontId="5" fillId="2" borderId="5" xfId="5" applyBorder="1" applyAlignment="1">
      <alignment horizontal="center"/>
    </xf>
    <xf numFmtId="0" fontId="27" fillId="0" borderId="0" xfId="1" applyFont="1"/>
    <xf numFmtId="0" fontId="17" fillId="2" borderId="5" xfId="5" applyFont="1" applyBorder="1" applyAlignment="1">
      <alignment horizontal="center" vertical="center"/>
    </xf>
    <xf numFmtId="0" fontId="17" fillId="2" borderId="5" xfId="5" applyFont="1" applyBorder="1"/>
    <xf numFmtId="0" fontId="1" fillId="0" borderId="0" xfId="1" applyFont="1"/>
    <xf numFmtId="0" fontId="25" fillId="4" borderId="5" xfId="1" applyFont="1" applyFill="1" applyBorder="1" applyAlignment="1">
      <alignment horizontal="center" vertical="center" wrapText="1"/>
    </xf>
    <xf numFmtId="0" fontId="5" fillId="2" borderId="5" xfId="5" applyBorder="1" applyAlignment="1">
      <alignment vertical="top"/>
    </xf>
    <xf numFmtId="0" fontId="5" fillId="2" borderId="5" xfId="5" applyNumberFormat="1" applyBorder="1" applyAlignment="1">
      <alignment horizontal="right"/>
    </xf>
    <xf numFmtId="0" fontId="15" fillId="10" borderId="8" xfId="0" applyFont="1" applyFill="1" applyBorder="1" applyAlignment="1">
      <alignment wrapText="1"/>
    </xf>
    <xf numFmtId="0" fontId="15" fillId="10" borderId="9" xfId="0" applyFont="1" applyFill="1" applyBorder="1" applyAlignment="1">
      <alignment wrapText="1"/>
    </xf>
    <xf numFmtId="0" fontId="10" fillId="10" borderId="3" xfId="0" applyFont="1" applyFill="1" applyBorder="1" applyAlignment="1">
      <alignment wrapText="1"/>
    </xf>
    <xf numFmtId="0" fontId="0" fillId="0" borderId="0" xfId="0" applyAlignment="1">
      <alignment vertical="center"/>
    </xf>
    <xf numFmtId="0" fontId="31" fillId="0" borderId="0" xfId="0" applyFont="1" applyAlignment="1">
      <alignment vertical="center"/>
    </xf>
    <xf numFmtId="165" fontId="34" fillId="2" borderId="5" xfId="6" applyNumberFormat="1" applyFont="1" applyFill="1" applyBorder="1" applyAlignment="1">
      <alignment vertical="top"/>
    </xf>
    <xf numFmtId="0" fontId="35" fillId="2" borderId="5" xfId="5" applyFont="1" applyBorder="1" applyAlignment="1">
      <alignment vertical="top"/>
    </xf>
    <xf numFmtId="165" fontId="33" fillId="14" borderId="5" xfId="3" applyNumberFormat="1" applyFont="1" applyFill="1" applyBorder="1" applyAlignment="1">
      <alignment vertical="top"/>
    </xf>
    <xf numFmtId="0" fontId="20" fillId="4" borderId="5" xfId="1" applyFont="1" applyFill="1" applyBorder="1" applyAlignment="1">
      <alignment vertical="center" wrapText="1"/>
    </xf>
    <xf numFmtId="0" fontId="21" fillId="0" borderId="0" xfId="1" applyFont="1"/>
    <xf numFmtId="0" fontId="36" fillId="4" borderId="5" xfId="1" applyFont="1" applyFill="1" applyBorder="1" applyAlignment="1">
      <alignment vertical="center" wrapText="1"/>
    </xf>
    <xf numFmtId="0" fontId="36" fillId="4" borderId="5" xfId="1" applyFont="1" applyFill="1" applyBorder="1" applyAlignment="1">
      <alignment horizontal="center" vertical="center" wrapText="1"/>
    </xf>
    <xf numFmtId="0" fontId="5" fillId="2" borderId="9" xfId="5" applyBorder="1" applyAlignment="1">
      <alignment wrapText="1"/>
    </xf>
    <xf numFmtId="0" fontId="38" fillId="2" borderId="5" xfId="5" applyFont="1" applyBorder="1" applyAlignment="1">
      <alignment wrapText="1"/>
    </xf>
    <xf numFmtId="0" fontId="2" fillId="0" borderId="0" xfId="1" applyAlignment="1">
      <alignment horizontal="center"/>
    </xf>
    <xf numFmtId="9" fontId="5" fillId="7" borderId="9" xfId="4" applyFont="1" applyFill="1" applyBorder="1"/>
    <xf numFmtId="9" fontId="5" fillId="2" borderId="9" xfId="4" applyFont="1" applyFill="1" applyBorder="1"/>
    <xf numFmtId="0" fontId="40" fillId="2" borderId="5" xfId="5" applyFont="1" applyBorder="1"/>
    <xf numFmtId="9" fontId="5" fillId="7" borderId="5" xfId="4" applyFont="1" applyFill="1" applyBorder="1"/>
    <xf numFmtId="9" fontId="5" fillId="2" borderId="5" xfId="4" applyFont="1" applyFill="1" applyBorder="1"/>
    <xf numFmtId="0" fontId="40" fillId="2" borderId="5" xfId="5" applyFont="1" applyBorder="1" applyAlignment="1">
      <alignment wrapText="1"/>
    </xf>
    <xf numFmtId="0" fontId="40" fillId="2" borderId="5" xfId="5" applyFont="1" applyBorder="1" applyAlignment="1">
      <alignment horizontal="center"/>
    </xf>
    <xf numFmtId="0" fontId="40" fillId="2" borderId="5" xfId="5" applyFont="1" applyBorder="1" applyAlignment="1">
      <alignment vertical="top"/>
    </xf>
    <xf numFmtId="0" fontId="41" fillId="11" borderId="5" xfId="0" applyFont="1" applyFill="1" applyBorder="1" applyAlignment="1">
      <alignment vertical="top" wrapText="1"/>
    </xf>
    <xf numFmtId="0" fontId="41" fillId="11" borderId="5" xfId="0" applyFont="1" applyFill="1" applyBorder="1" applyAlignment="1">
      <alignment horizontal="left" vertical="top" wrapText="1"/>
    </xf>
    <xf numFmtId="0" fontId="40" fillId="2" borderId="5" xfId="5" applyFont="1" applyBorder="1" applyAlignment="1">
      <alignment horizontal="center" vertical="center"/>
    </xf>
    <xf numFmtId="0" fontId="40" fillId="2" borderId="5" xfId="5" applyFont="1" applyBorder="1" applyAlignment="1">
      <alignment horizontal="left" vertical="center"/>
    </xf>
    <xf numFmtId="0" fontId="40" fillId="2" borderId="0" xfId="5" applyFont="1" applyBorder="1" applyAlignment="1">
      <alignment vertical="top"/>
    </xf>
    <xf numFmtId="0" fontId="40" fillId="0" borderId="0" xfId="0" applyFont="1"/>
    <xf numFmtId="0" fontId="43" fillId="2" borderId="5" xfId="5" applyFont="1" applyBorder="1" applyAlignment="1">
      <alignment vertical="top"/>
    </xf>
    <xf numFmtId="165" fontId="40" fillId="2" borderId="5" xfId="6" applyNumberFormat="1" applyFont="1" applyFill="1" applyBorder="1" applyAlignment="1">
      <alignment vertical="top"/>
    </xf>
    <xf numFmtId="0" fontId="41" fillId="11" borderId="5" xfId="0" applyFont="1" applyFill="1" applyBorder="1" applyAlignment="1">
      <alignment vertical="top"/>
    </xf>
    <xf numFmtId="0" fontId="40" fillId="2" borderId="9" xfId="5" applyFont="1" applyBorder="1" applyAlignment="1">
      <alignment vertical="top"/>
    </xf>
    <xf numFmtId="0" fontId="40" fillId="0" borderId="0" xfId="1" applyFont="1"/>
    <xf numFmtId="0" fontId="41" fillId="0" borderId="0" xfId="0" applyFont="1"/>
    <xf numFmtId="14" fontId="40" fillId="2" borderId="5" xfId="5" applyNumberFormat="1" applyFont="1" applyBorder="1"/>
    <xf numFmtId="0" fontId="41" fillId="2" borderId="5" xfId="5" applyFont="1" applyBorder="1"/>
    <xf numFmtId="0" fontId="41" fillId="2" borderId="5" xfId="5" applyFont="1" applyBorder="1" applyAlignment="1">
      <alignment horizontal="center"/>
    </xf>
    <xf numFmtId="14" fontId="41" fillId="2" borderId="5" xfId="5" applyNumberFormat="1" applyFont="1" applyBorder="1"/>
    <xf numFmtId="0" fontId="40" fillId="2" borderId="5" xfId="5" applyFont="1" applyBorder="1" applyAlignment="1">
      <alignment horizontal="left"/>
    </xf>
    <xf numFmtId="0" fontId="43" fillId="2" borderId="5" xfId="5" applyFont="1" applyBorder="1" applyAlignment="1">
      <alignment horizontal="left" vertical="top"/>
    </xf>
    <xf numFmtId="0" fontId="41" fillId="0" borderId="0" xfId="1" applyFont="1"/>
    <xf numFmtId="0" fontId="5" fillId="2" borderId="5" xfId="5" applyBorder="1" applyAlignment="1">
      <alignment vertical="top" wrapText="1"/>
    </xf>
    <xf numFmtId="0" fontId="5" fillId="2" borderId="9" xfId="5" applyBorder="1" applyAlignment="1">
      <alignment vertical="top"/>
    </xf>
    <xf numFmtId="0" fontId="5" fillId="2" borderId="5" xfId="5" applyBorder="1" applyAlignment="1">
      <alignment horizontal="center" vertical="center" wrapText="1"/>
    </xf>
    <xf numFmtId="0" fontId="41" fillId="2" borderId="5" xfId="5" applyFont="1" applyBorder="1" applyAlignment="1">
      <alignment horizontal="center" vertical="center"/>
    </xf>
    <xf numFmtId="0" fontId="40" fillId="2" borderId="5" xfId="5" applyFont="1" applyBorder="1" applyAlignment="1"/>
    <xf numFmtId="165" fontId="40" fillId="3" borderId="5" xfId="3" applyNumberFormat="1" applyFont="1" applyBorder="1" applyAlignment="1">
      <alignment vertical="top"/>
    </xf>
    <xf numFmtId="165" fontId="42" fillId="3" borderId="5" xfId="3" applyNumberFormat="1" applyFont="1" applyBorder="1" applyAlignment="1">
      <alignment vertical="top"/>
    </xf>
    <xf numFmtId="0" fontId="40" fillId="2" borderId="5" xfId="5" applyNumberFormat="1" applyFont="1" applyBorder="1" applyAlignment="1">
      <alignment horizontal="left"/>
    </xf>
    <xf numFmtId="165" fontId="5" fillId="2" borderId="5" xfId="6" applyNumberFormat="1" applyFont="1" applyFill="1" applyBorder="1" applyAlignment="1">
      <alignment vertical="top"/>
    </xf>
    <xf numFmtId="0" fontId="40" fillId="11" borderId="5" xfId="5" applyFont="1" applyFill="1" applyBorder="1" applyAlignment="1">
      <alignment vertical="top"/>
    </xf>
    <xf numFmtId="0" fontId="40" fillId="11" borderId="5" xfId="5" applyFont="1" applyFill="1" applyBorder="1" applyAlignment="1">
      <alignment horizontal="center"/>
    </xf>
    <xf numFmtId="0" fontId="40" fillId="2" borderId="5" xfId="5" applyFont="1" applyBorder="1" applyAlignment="1">
      <alignment vertical="top" wrapText="1"/>
    </xf>
    <xf numFmtId="0" fontId="5" fillId="2" borderId="5" xfId="5" applyBorder="1" applyAlignment="1"/>
    <xf numFmtId="0" fontId="40" fillId="11" borderId="5" xfId="5" applyFont="1" applyFill="1" applyBorder="1"/>
    <xf numFmtId="0" fontId="40" fillId="2" borderId="5" xfId="5" applyNumberFormat="1" applyFont="1" applyBorder="1"/>
    <xf numFmtId="0" fontId="40" fillId="2" borderId="5" xfId="5" applyNumberFormat="1" applyFont="1" applyBorder="1" applyAlignment="1">
      <alignment horizontal="left" vertical="center"/>
    </xf>
    <xf numFmtId="0" fontId="5" fillId="2" borderId="5" xfId="5" applyNumberFormat="1" applyBorder="1" applyAlignment="1">
      <alignment horizontal="left" vertical="top"/>
    </xf>
    <xf numFmtId="0" fontId="0" fillId="0" borderId="0" xfId="0" applyAlignment="1">
      <alignment horizontal="left"/>
    </xf>
    <xf numFmtId="0" fontId="0" fillId="0" borderId="0" xfId="0" applyAlignment="1">
      <alignment horizontal="center"/>
    </xf>
    <xf numFmtId="16" fontId="40" fillId="2" borderId="5" xfId="5" applyNumberFormat="1" applyFont="1" applyBorder="1"/>
    <xf numFmtId="0" fontId="35" fillId="0" borderId="0" xfId="0" applyFont="1"/>
    <xf numFmtId="0" fontId="28" fillId="4" borderId="8" xfId="1" applyFont="1" applyFill="1" applyBorder="1" applyAlignment="1">
      <alignment horizontal="center" vertical="center"/>
    </xf>
    <xf numFmtId="0" fontId="28" fillId="4" borderId="9" xfId="1" applyFont="1" applyFill="1" applyBorder="1" applyAlignment="1">
      <alignment horizontal="center" vertical="center"/>
    </xf>
    <xf numFmtId="0" fontId="35" fillId="2" borderId="5" xfId="5" applyFont="1" applyBorder="1"/>
    <xf numFmtId="165" fontId="0" fillId="0" borderId="0" xfId="0" applyNumberFormat="1"/>
    <xf numFmtId="0" fontId="43" fillId="16" borderId="5" xfId="0" applyFont="1" applyFill="1" applyBorder="1"/>
    <xf numFmtId="0" fontId="43" fillId="16" borderId="3" xfId="0" applyFont="1" applyFill="1" applyBorder="1"/>
    <xf numFmtId="0" fontId="43" fillId="16" borderId="9" xfId="0" applyFont="1" applyFill="1" applyBorder="1"/>
    <xf numFmtId="0" fontId="43" fillId="16" borderId="7" xfId="0" applyFont="1" applyFill="1" applyBorder="1"/>
    <xf numFmtId="0" fontId="35" fillId="2" borderId="5" xfId="5" applyFont="1" applyBorder="1" applyAlignment="1">
      <alignment horizontal="center"/>
    </xf>
    <xf numFmtId="0" fontId="45" fillId="2" borderId="5" xfId="5" applyFont="1" applyBorder="1" applyAlignment="1">
      <alignment vertical="top"/>
    </xf>
    <xf numFmtId="0" fontId="44" fillId="11" borderId="5" xfId="0" applyFont="1" applyFill="1" applyBorder="1"/>
    <xf numFmtId="14" fontId="40" fillId="2" borderId="5" xfId="5" applyNumberFormat="1" applyFont="1" applyBorder="1" applyAlignment="1">
      <alignment horizontal="right"/>
    </xf>
    <xf numFmtId="14" fontId="5" fillId="2" borderId="5" xfId="5" applyNumberFormat="1" applyBorder="1" applyAlignment="1">
      <alignment horizontal="right" vertical="top"/>
    </xf>
    <xf numFmtId="165" fontId="5" fillId="2" borderId="5" xfId="5" applyNumberFormat="1" applyBorder="1" applyAlignment="1"/>
    <xf numFmtId="165" fontId="40" fillId="2" borderId="5" xfId="6" applyNumberFormat="1" applyFont="1" applyFill="1" applyBorder="1"/>
    <xf numFmtId="165" fontId="40" fillId="2" borderId="5" xfId="5" applyNumberFormat="1" applyFont="1" applyBorder="1"/>
    <xf numFmtId="0" fontId="46" fillId="16" borderId="5" xfId="0" applyFont="1" applyFill="1" applyBorder="1"/>
    <xf numFmtId="0" fontId="46" fillId="16" borderId="9" xfId="0" applyFont="1" applyFill="1" applyBorder="1"/>
    <xf numFmtId="14" fontId="46" fillId="16" borderId="5" xfId="0" applyNumberFormat="1" applyFont="1" applyFill="1" applyBorder="1" applyAlignment="1">
      <alignment horizontal="right"/>
    </xf>
    <xf numFmtId="14" fontId="46" fillId="16" borderId="3" xfId="0" applyNumberFormat="1" applyFont="1" applyFill="1" applyBorder="1" applyAlignment="1">
      <alignment horizontal="right"/>
    </xf>
    <xf numFmtId="14" fontId="46" fillId="16" borderId="9" xfId="0" applyNumberFormat="1" applyFont="1" applyFill="1" applyBorder="1" applyAlignment="1">
      <alignment horizontal="right"/>
    </xf>
    <xf numFmtId="14" fontId="46" fillId="16" borderId="7" xfId="0" applyNumberFormat="1" applyFont="1" applyFill="1" applyBorder="1" applyAlignment="1">
      <alignment horizontal="right"/>
    </xf>
    <xf numFmtId="0" fontId="25" fillId="4" borderId="10" xfId="1" applyFont="1" applyFill="1" applyBorder="1" applyAlignment="1">
      <alignment horizontal="center" vertical="top" wrapText="1"/>
    </xf>
    <xf numFmtId="0" fontId="41" fillId="2" borderId="5" xfId="38" applyNumberFormat="1" applyFont="1" applyFill="1" applyBorder="1" applyAlignment="1">
      <alignment horizontal="center"/>
    </xf>
    <xf numFmtId="0" fontId="28" fillId="4" borderId="11" xfId="1" applyFont="1" applyFill="1" applyBorder="1" applyAlignment="1">
      <alignment horizontal="center" vertical="center" wrapText="1"/>
    </xf>
    <xf numFmtId="0" fontId="25" fillId="4" borderId="5" xfId="1" applyFont="1" applyFill="1" applyBorder="1" applyAlignment="1">
      <alignment horizontal="center" vertical="top" wrapText="1"/>
    </xf>
    <xf numFmtId="0" fontId="25" fillId="4" borderId="11" xfId="1" applyFont="1" applyFill="1" applyBorder="1" applyAlignment="1">
      <alignment horizontal="center" vertical="top" wrapText="1"/>
    </xf>
    <xf numFmtId="14" fontId="25" fillId="4" borderId="9" xfId="1" applyNumberFormat="1" applyFont="1" applyFill="1" applyBorder="1" applyAlignment="1">
      <alignment horizontal="center" vertical="center" wrapText="1"/>
    </xf>
    <xf numFmtId="0" fontId="25" fillId="4" borderId="10" xfId="1" applyFont="1" applyFill="1" applyBorder="1" applyAlignment="1">
      <alignment horizontal="center" vertical="center" wrapText="1"/>
    </xf>
    <xf numFmtId="0" fontId="32" fillId="4" borderId="10" xfId="1" applyFont="1" applyFill="1" applyBorder="1" applyAlignment="1">
      <alignment horizontal="center" vertical="center" wrapText="1"/>
    </xf>
    <xf numFmtId="0" fontId="20" fillId="4" borderId="8" xfId="0" applyFont="1" applyFill="1" applyBorder="1" applyAlignment="1">
      <alignment horizontal="center" vertical="center" wrapText="1"/>
    </xf>
    <xf numFmtId="0" fontId="20" fillId="4" borderId="9" xfId="0" applyFont="1" applyFill="1" applyBorder="1" applyAlignment="1">
      <alignment horizontal="center" vertical="center" wrapText="1"/>
    </xf>
    <xf numFmtId="0" fontId="20" fillId="4" borderId="9" xfId="0" applyFont="1" applyFill="1" applyBorder="1" applyAlignment="1">
      <alignment horizontal="center" vertical="center"/>
    </xf>
    <xf numFmtId="0" fontId="25" fillId="4" borderId="4" xfId="1" applyFont="1" applyFill="1" applyBorder="1" applyAlignment="1">
      <alignment horizontal="center" vertical="center"/>
    </xf>
    <xf numFmtId="0" fontId="25" fillId="4" borderId="2" xfId="1" applyFont="1" applyFill="1" applyBorder="1" applyAlignment="1">
      <alignment horizontal="center" vertical="center"/>
    </xf>
    <xf numFmtId="0" fontId="25" fillId="4" borderId="3" xfId="1" applyFont="1" applyFill="1" applyBorder="1" applyAlignment="1">
      <alignment horizontal="center" vertical="center"/>
    </xf>
    <xf numFmtId="49" fontId="29" fillId="4" borderId="2" xfId="1" applyNumberFormat="1" applyFont="1" applyFill="1" applyBorder="1" applyAlignment="1" applyProtection="1">
      <alignment horizontal="left" vertical="top"/>
      <protection locked="0"/>
    </xf>
    <xf numFmtId="0" fontId="28" fillId="4" borderId="8" xfId="1" applyFont="1" applyFill="1" applyBorder="1" applyAlignment="1">
      <alignment horizontal="center" vertical="center" wrapText="1"/>
    </xf>
    <xf numFmtId="0" fontId="28" fillId="4" borderId="11" xfId="1" applyFont="1" applyFill="1" applyBorder="1" applyAlignment="1">
      <alignment horizontal="center" vertical="center" wrapText="1"/>
    </xf>
    <xf numFmtId="0" fontId="28" fillId="4" borderId="9" xfId="1" applyFont="1" applyFill="1" applyBorder="1" applyAlignment="1">
      <alignment horizontal="center" vertical="center" wrapText="1"/>
    </xf>
    <xf numFmtId="0" fontId="28" fillId="4" borderId="8" xfId="1" applyFont="1" applyFill="1" applyBorder="1" applyAlignment="1">
      <alignment horizontal="center" vertical="center"/>
    </xf>
    <xf numFmtId="0" fontId="28" fillId="4" borderId="11" xfId="1" applyFont="1" applyFill="1" applyBorder="1" applyAlignment="1">
      <alignment horizontal="center" vertical="center"/>
    </xf>
    <xf numFmtId="0" fontId="28" fillId="4" borderId="9" xfId="1" applyFont="1" applyFill="1" applyBorder="1" applyAlignment="1">
      <alignment horizontal="center" vertical="center"/>
    </xf>
    <xf numFmtId="14" fontId="25" fillId="4" borderId="6" xfId="1" applyNumberFormat="1" applyFont="1" applyFill="1" applyBorder="1" applyAlignment="1">
      <alignment horizontal="center" vertical="center"/>
    </xf>
    <xf numFmtId="14" fontId="25" fillId="4" borderId="12" xfId="1" applyNumberFormat="1" applyFont="1" applyFill="1" applyBorder="1" applyAlignment="1">
      <alignment horizontal="center" vertical="center"/>
    </xf>
    <xf numFmtId="14" fontId="25" fillId="4" borderId="1" xfId="1" applyNumberFormat="1" applyFont="1" applyFill="1" applyBorder="1" applyAlignment="1">
      <alignment horizontal="center" vertical="center"/>
    </xf>
    <xf numFmtId="14" fontId="25" fillId="4" borderId="7" xfId="1" applyNumberFormat="1" applyFont="1" applyFill="1" applyBorder="1" applyAlignment="1">
      <alignment horizontal="center" vertical="center"/>
    </xf>
    <xf numFmtId="0" fontId="25" fillId="4" borderId="4" xfId="1" applyFont="1" applyFill="1" applyBorder="1" applyAlignment="1">
      <alignment horizontal="center" vertical="top"/>
    </xf>
    <xf numFmtId="0" fontId="25" fillId="4" borderId="2" xfId="1" applyFont="1" applyFill="1" applyBorder="1" applyAlignment="1">
      <alignment horizontal="center" vertical="top"/>
    </xf>
    <xf numFmtId="0" fontId="25" fillId="4" borderId="3" xfId="1" applyFont="1" applyFill="1" applyBorder="1" applyAlignment="1">
      <alignment horizontal="center" vertical="top"/>
    </xf>
    <xf numFmtId="0" fontId="3" fillId="4" borderId="4" xfId="1" applyFont="1" applyFill="1" applyBorder="1" applyAlignment="1">
      <alignment vertical="center" wrapText="1"/>
    </xf>
    <xf numFmtId="0" fontId="2" fillId="4" borderId="2" xfId="1" applyFill="1" applyBorder="1" applyAlignment="1"/>
    <xf numFmtId="0" fontId="2" fillId="0" borderId="3" xfId="1" applyBorder="1" applyAlignment="1"/>
    <xf numFmtId="0" fontId="30" fillId="4" borderId="4" xfId="1" applyFont="1" applyFill="1" applyBorder="1" applyAlignment="1">
      <alignment horizontal="left" vertical="center" wrapText="1"/>
    </xf>
    <xf numFmtId="0" fontId="30" fillId="4" borderId="2" xfId="1" applyFont="1" applyFill="1" applyBorder="1" applyAlignment="1">
      <alignment horizontal="left" vertical="center" wrapText="1"/>
    </xf>
    <xf numFmtId="0" fontId="30" fillId="4" borderId="3" xfId="1" applyFont="1" applyFill="1" applyBorder="1" applyAlignment="1">
      <alignment horizontal="left" vertical="center" wrapText="1"/>
    </xf>
    <xf numFmtId="0" fontId="3" fillId="4" borderId="5" xfId="1" applyFont="1" applyFill="1" applyBorder="1" applyAlignment="1">
      <alignment horizontal="center" vertical="center" wrapText="1"/>
    </xf>
    <xf numFmtId="0" fontId="22" fillId="4" borderId="5" xfId="1" applyFont="1" applyFill="1" applyBorder="1" applyAlignment="1">
      <alignment horizontal="center"/>
    </xf>
    <xf numFmtId="0" fontId="22" fillId="4" borderId="5" xfId="1" applyFont="1" applyFill="1" applyBorder="1" applyAlignment="1"/>
    <xf numFmtId="0" fontId="20" fillId="4" borderId="4" xfId="1" applyFont="1" applyFill="1" applyBorder="1" applyAlignment="1">
      <alignment horizontal="center" vertical="center" wrapText="1"/>
    </xf>
    <xf numFmtId="0" fontId="20" fillId="4" borderId="2" xfId="1" applyFont="1" applyFill="1" applyBorder="1" applyAlignment="1">
      <alignment horizontal="center" vertical="center" wrapText="1"/>
    </xf>
    <xf numFmtId="0" fontId="2" fillId="4" borderId="3" xfId="1" applyFill="1" applyBorder="1" applyAlignment="1"/>
    <xf numFmtId="49" fontId="19" fillId="4" borderId="4" xfId="1" applyNumberFormat="1" applyFont="1" applyFill="1" applyBorder="1" applyAlignment="1">
      <alignment horizontal="left" vertical="top" wrapText="1"/>
    </xf>
    <xf numFmtId="49" fontId="19" fillId="4" borderId="2" xfId="1" applyNumberFormat="1" applyFont="1" applyFill="1" applyBorder="1" applyAlignment="1">
      <alignment horizontal="left" vertical="top" wrapText="1"/>
    </xf>
    <xf numFmtId="49" fontId="19" fillId="4" borderId="3" xfId="1" applyNumberFormat="1" applyFont="1" applyFill="1" applyBorder="1" applyAlignment="1">
      <alignment horizontal="left" vertical="top" wrapText="1"/>
    </xf>
    <xf numFmtId="0" fontId="2" fillId="0" borderId="5" xfId="1" applyBorder="1" applyAlignment="1"/>
    <xf numFmtId="0" fontId="20" fillId="6" borderId="5" xfId="1" applyFont="1" applyFill="1" applyBorder="1" applyAlignment="1">
      <alignment horizontal="center" vertical="center" wrapText="1"/>
    </xf>
    <xf numFmtId="0" fontId="2" fillId="0" borderId="5" xfId="1" applyBorder="1" applyAlignment="1">
      <alignment vertical="center" wrapText="1"/>
    </xf>
    <xf numFmtId="0" fontId="2" fillId="0" borderId="5" xfId="1" applyBorder="1" applyAlignment="1">
      <alignment horizontal="center" vertical="center" wrapText="1"/>
    </xf>
    <xf numFmtId="9" fontId="20" fillId="4" borderId="4" xfId="4" applyFont="1" applyFill="1" applyBorder="1" applyAlignment="1">
      <alignment horizontal="center" vertical="center" wrapText="1"/>
    </xf>
    <xf numFmtId="9" fontId="0" fillId="4" borderId="2" xfId="4" applyFont="1" applyFill="1" applyBorder="1" applyAlignment="1">
      <alignment horizontal="center" vertical="center" wrapText="1"/>
    </xf>
    <xf numFmtId="9" fontId="0" fillId="4" borderId="3" xfId="4" applyFont="1" applyFill="1" applyBorder="1" applyAlignment="1">
      <alignment horizontal="center" vertical="center" wrapText="1"/>
    </xf>
    <xf numFmtId="9" fontId="20" fillId="4" borderId="4" xfId="4" quotePrefix="1" applyFont="1" applyFill="1" applyBorder="1" applyAlignment="1">
      <alignment horizontal="center" vertical="center" wrapText="1"/>
    </xf>
    <xf numFmtId="0" fontId="15" fillId="10" borderId="8" xfId="0" applyFont="1" applyFill="1" applyBorder="1" applyAlignment="1">
      <alignment wrapText="1"/>
    </xf>
    <xf numFmtId="0" fontId="15" fillId="10" borderId="9" xfId="0" applyFont="1" applyFill="1" applyBorder="1" applyAlignment="1">
      <alignment wrapText="1"/>
    </xf>
    <xf numFmtId="0" fontId="10" fillId="10" borderId="2" xfId="0" applyFont="1" applyFill="1" applyBorder="1" applyAlignment="1">
      <alignment wrapText="1"/>
    </xf>
    <xf numFmtId="0" fontId="10" fillId="10" borderId="3" xfId="0" applyFont="1" applyFill="1" applyBorder="1" applyAlignment="1">
      <alignment wrapText="1"/>
    </xf>
    <xf numFmtId="0" fontId="3" fillId="4" borderId="4" xfId="11" applyFont="1" applyFill="1" applyBorder="1" applyAlignment="1">
      <alignment vertical="center" wrapText="1"/>
    </xf>
    <xf numFmtId="0" fontId="2" fillId="4" borderId="2" xfId="11" applyFill="1" applyBorder="1" applyAlignment="1"/>
    <xf numFmtId="0" fontId="2" fillId="4" borderId="3" xfId="11" applyFill="1" applyBorder="1" applyAlignment="1"/>
    <xf numFmtId="49" fontId="19" fillId="4" borderId="4" xfId="11" applyNumberFormat="1" applyFont="1" applyFill="1" applyBorder="1" applyAlignment="1">
      <alignment horizontal="left" vertical="top" wrapText="1"/>
    </xf>
    <xf numFmtId="49" fontId="19" fillId="4" borderId="2" xfId="11" applyNumberFormat="1" applyFont="1" applyFill="1" applyBorder="1" applyAlignment="1">
      <alignment horizontal="left" vertical="top" wrapText="1"/>
    </xf>
    <xf numFmtId="49" fontId="19" fillId="4" borderId="3" xfId="11" applyNumberFormat="1" applyFont="1" applyFill="1" applyBorder="1" applyAlignment="1">
      <alignment horizontal="left" vertical="top" wrapText="1"/>
    </xf>
    <xf numFmtId="0" fontId="3" fillId="4" borderId="5" xfId="11" applyFont="1" applyFill="1" applyBorder="1" applyAlignment="1">
      <alignment horizontal="center" vertical="center" wrapText="1"/>
    </xf>
    <xf numFmtId="0" fontId="22" fillId="4" borderId="5" xfId="11" applyFont="1" applyFill="1" applyBorder="1" applyAlignment="1">
      <alignment horizontal="center"/>
    </xf>
    <xf numFmtId="0" fontId="2" fillId="0" borderId="5" xfId="11" applyBorder="1" applyAlignment="1"/>
    <xf numFmtId="0" fontId="22" fillId="4" borderId="5" xfId="11" applyFont="1" applyFill="1" applyBorder="1" applyAlignment="1"/>
    <xf numFmtId="0" fontId="20" fillId="6" borderId="5" xfId="11" applyFont="1" applyFill="1" applyBorder="1" applyAlignment="1">
      <alignment horizontal="center" vertical="center" wrapText="1"/>
    </xf>
    <xf numFmtId="0" fontId="2" fillId="0" borderId="5" xfId="11" applyBorder="1" applyAlignment="1">
      <alignment vertical="center" wrapText="1"/>
    </xf>
    <xf numFmtId="0" fontId="2" fillId="0" borderId="5" xfId="11" applyBorder="1" applyAlignment="1">
      <alignment horizontal="center" vertical="center" wrapText="1"/>
    </xf>
    <xf numFmtId="0" fontId="3" fillId="4" borderId="5" xfId="1" applyFont="1" applyFill="1" applyBorder="1" applyAlignment="1">
      <alignment vertical="center" wrapText="1"/>
    </xf>
    <xf numFmtId="0" fontId="2" fillId="4" borderId="5" xfId="1" applyFill="1" applyBorder="1" applyAlignment="1"/>
    <xf numFmtId="0" fontId="22" fillId="4" borderId="11" xfId="1" applyFont="1" applyFill="1" applyBorder="1" applyAlignment="1">
      <alignment horizontal="center" vertical="center" wrapText="1"/>
    </xf>
    <xf numFmtId="0" fontId="2" fillId="0" borderId="11" xfId="1" applyBorder="1" applyAlignment="1">
      <alignment vertical="center"/>
    </xf>
    <xf numFmtId="0" fontId="2" fillId="0" borderId="9" xfId="1" applyBorder="1" applyAlignment="1">
      <alignment vertical="center"/>
    </xf>
    <xf numFmtId="0" fontId="22" fillId="6" borderId="5" xfId="1" applyFont="1" applyFill="1" applyBorder="1" applyAlignment="1">
      <alignment horizontal="left" vertical="center" wrapText="1" shrinkToFit="1"/>
    </xf>
    <xf numFmtId="14" fontId="40" fillId="2" borderId="5" xfId="5" applyNumberFormat="1" applyFont="1" applyBorder="1" applyAlignment="1">
      <alignment horizontal="right" vertical="top"/>
    </xf>
    <xf numFmtId="0" fontId="40" fillId="2" borderId="5" xfId="5" applyNumberFormat="1" applyFont="1" applyBorder="1" applyAlignment="1">
      <alignment horizontal="left" vertical="top"/>
    </xf>
    <xf numFmtId="165" fontId="40" fillId="11" borderId="5" xfId="6" applyNumberFormat="1" applyFont="1" applyFill="1" applyBorder="1" applyAlignment="1">
      <alignment vertical="top"/>
    </xf>
    <xf numFmtId="165" fontId="40" fillId="2" borderId="5" xfId="5" applyNumberFormat="1" applyFont="1" applyBorder="1" applyAlignment="1"/>
    <xf numFmtId="0" fontId="40" fillId="2" borderId="5" xfId="5" applyNumberFormat="1" applyFont="1" applyBorder="1" applyAlignment="1">
      <alignment horizontal="right"/>
    </xf>
    <xf numFmtId="0" fontId="28" fillId="4" borderId="1" xfId="1" applyFont="1" applyFill="1" applyBorder="1" applyAlignment="1">
      <alignment horizontal="left" vertical="center"/>
    </xf>
    <xf numFmtId="0" fontId="28" fillId="4" borderId="14" xfId="1" applyFont="1" applyFill="1" applyBorder="1" applyAlignment="1">
      <alignment horizontal="left" vertical="center"/>
    </xf>
  </cellXfs>
  <cellStyles count="41">
    <cellStyle name="Čárka 2" xfId="14"/>
    <cellStyle name="Čárka 3" xfId="13"/>
    <cellStyle name="Čárka 3 2" xfId="19"/>
    <cellStyle name="Čárka 3 2 2" xfId="24"/>
    <cellStyle name="Čárka 3 2 2 2" xfId="36"/>
    <cellStyle name="Čárka 3 2 3" xfId="31"/>
    <cellStyle name="Čárka 3 3" xfId="21"/>
    <cellStyle name="Čárka 3 3 2" xfId="26"/>
    <cellStyle name="Čárka 3 3 2 2" xfId="38"/>
    <cellStyle name="Čárka 3 3 3" xfId="33"/>
    <cellStyle name="Čárka 3 4" xfId="22"/>
    <cellStyle name="Čárka 3 4 2" xfId="34"/>
    <cellStyle name="Čárka 3 5" xfId="28"/>
    <cellStyle name="Čárka 3 5 2" xfId="40"/>
    <cellStyle name="Čárka 3 6" xfId="29"/>
    <cellStyle name="Čárka 4" xfId="20"/>
    <cellStyle name="Čárka 4 2" xfId="25"/>
    <cellStyle name="Čárka 4 2 2" xfId="37"/>
    <cellStyle name="Čárka 4 3" xfId="32"/>
    <cellStyle name="Čárka 5" xfId="23"/>
    <cellStyle name="Čárka 5 2" xfId="35"/>
    <cellStyle name="Čárka 6" xfId="27"/>
    <cellStyle name="Čárka 6 2" xfId="39"/>
    <cellStyle name="Čárka 7" xfId="30"/>
    <cellStyle name="Hyperlink" xfId="7"/>
    <cellStyle name="Hypertextový odkaz 2" xfId="12"/>
    <cellStyle name="Měna 2" xfId="6"/>
    <cellStyle name="Neutrální 2" xfId="3"/>
    <cellStyle name="Neutrální 2 2" xfId="15"/>
    <cellStyle name="Normal 2" xfId="8"/>
    <cellStyle name="Normální" xfId="0" builtinId="0"/>
    <cellStyle name="Normální 2" xfId="1"/>
    <cellStyle name="Normální 2 2" xfId="9"/>
    <cellStyle name="Normální 2 2 2" xfId="10"/>
    <cellStyle name="Normální 3" xfId="11"/>
    <cellStyle name="Normální 3 2" xfId="2"/>
    <cellStyle name="Poznámka 2" xfId="18"/>
    <cellStyle name="Procenta 2" xfId="4"/>
    <cellStyle name="Správně 2" xfId="5"/>
    <cellStyle name="Zvýraznění 1 2" xfId="16"/>
    <cellStyle name="Zvýraznění 2 2" xfId="17"/>
  </cellStyles>
  <dxfs count="0"/>
  <tableStyles count="0" defaultTableStyle="TableStyleMedium2" defaultPivotStyle="PivotStyleLight16"/>
  <colors>
    <mruColors>
      <color rgb="FF006100"/>
      <color rgb="FFC6EFCE"/>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Kopie%20-%20rrf_flat_v20_en_1_71320_IPCEI.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ace%20NPO%20nov&#233;%20R_I\Podn&#283;ty\Podn&#283;ty%2014.4.2023\MV\update\4.4_Reforma%20elektronizace%20zam&#283;stnaneck&#233;%20agendy%20st&#225;tn&#237;%20spr&#225;v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ace%20NPO%20nov&#233;%20R_I\Podn&#283;ty\Podn&#283;ty%2014.4.2023\MMR\p&#367;j&#269;ka\%235%20Dostupn&#233;%20bydlen&#237;\2023-04-15%20RRF%20Affordable%20Housing%20rrf_flat_v20_en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ace%20NPO%20nov&#233;%20R_I\Podn&#283;ty\Podn&#283;ty%2014.4.2023\MZP\update\230414%20-%20tabulka%20k%20vypln&#283;n&#237;%20-%20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CDRJL66C\TAB_RePowerEU_Komplexn&#237;%20reforma%20poradenstv&#237;%20pro%20renova&#269;n&#237;%20vlnu%20v%20&#268;R_230420%20(00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ovan&#253;%20pl&#225;n\Draft%201\P&#345;&#237;lohy%20GRANT\&#268;&#193;ST%20II,%20KAPITOLA%201%20Nov&#233;%20investice%20a%20reformy\230423_reformy_%20tabulka%20k%20vypln&#283;n&#23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61620%20-%20Koordinace%20&#268;R%20a%20EU\Aktualizace%20NPO%20-%20zm&#283;ny%20CID%20-%20PROB&#205;H&#193;\Aktualizovan&#253;%20pl&#225;n\Draft%20NRP_ver%202_17052023\5.%20&#268;&#193;ST%20II,%20KAPITOLA%202%20Pil&#237;&#345;%207%20REPowerEU\2023-05-12%20RRF%20Affordable%20Housing%20rrf_flat_v20_en_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4A51H0YZ\Update%205.2%2005-2023%20-%20costing%20(00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5.2%20rrf_flat_v20_en_1%20(002).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opickova\AppData\Local\Microsoft\Windows\INetCache\Content.Outlook\SL893DW9\rrf_flat_v20_en_komponenta%206.3%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1_Pick_List"/>
      <sheetName val="Instructions - read this first"/>
      <sheetName val="Components"/>
      <sheetName val="Measures"/>
      <sheetName val="T1 Milestones&amp;Targets"/>
      <sheetName val="T2 Green Digital &amp; Costs"/>
      <sheetName val="T3a Impact (qualitative)"/>
      <sheetName val="T3b Impact (quantitative)"/>
      <sheetName val="T4a Investment baseline Input"/>
      <sheetName val="T4b Investment baseline Displa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ec.europa.eu/eurostat/statistics-explained/index.php?title=Glossary:Classification_of_the_functions_of_government_(COFOG)"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4B084"/>
  </sheetPr>
  <dimension ref="A1:C42"/>
  <sheetViews>
    <sheetView workbookViewId="0">
      <pane ySplit="1" topLeftCell="A16" activePane="bottomLeft" state="frozen"/>
      <selection pane="bottomLeft" activeCell="B39" sqref="B39"/>
    </sheetView>
  </sheetViews>
  <sheetFormatPr defaultColWidth="8.85546875" defaultRowHeight="15" x14ac:dyDescent="0.25"/>
  <cols>
    <col min="1" max="1" width="15.42578125" customWidth="1"/>
    <col min="2" max="2" width="183.42578125" customWidth="1"/>
  </cols>
  <sheetData>
    <row r="1" spans="1:3" ht="31.5" x14ac:dyDescent="0.25">
      <c r="A1" s="87" t="s">
        <v>0</v>
      </c>
      <c r="B1" s="87" t="s">
        <v>1</v>
      </c>
      <c r="C1" s="83"/>
    </row>
    <row r="2" spans="1:3" x14ac:dyDescent="0.25">
      <c r="A2" s="84">
        <v>1</v>
      </c>
      <c r="B2" s="85" t="s">
        <v>2</v>
      </c>
      <c r="C2" s="86"/>
    </row>
    <row r="3" spans="1:3" x14ac:dyDescent="0.25">
      <c r="A3" s="84">
        <v>2</v>
      </c>
      <c r="B3" s="85" t="s">
        <v>3</v>
      </c>
      <c r="C3" s="86"/>
    </row>
    <row r="4" spans="1:3" x14ac:dyDescent="0.25">
      <c r="A4" s="84">
        <v>3</v>
      </c>
      <c r="B4" s="85" t="s">
        <v>4</v>
      </c>
      <c r="C4" s="86"/>
    </row>
    <row r="5" spans="1:3" x14ac:dyDescent="0.25">
      <c r="A5" s="84">
        <v>4</v>
      </c>
      <c r="B5" s="85" t="s">
        <v>5</v>
      </c>
      <c r="C5" s="86"/>
    </row>
    <row r="6" spans="1:3" x14ac:dyDescent="0.25">
      <c r="A6" s="84">
        <v>5</v>
      </c>
      <c r="B6" s="85" t="s">
        <v>6</v>
      </c>
      <c r="C6" s="86"/>
    </row>
    <row r="7" spans="1:3" x14ac:dyDescent="0.25">
      <c r="A7" s="84">
        <v>6</v>
      </c>
      <c r="B7" s="85" t="s">
        <v>7</v>
      </c>
      <c r="C7" s="86"/>
    </row>
    <row r="8" spans="1:3" x14ac:dyDescent="0.25">
      <c r="A8" s="135">
        <v>27</v>
      </c>
      <c r="B8" s="126" t="s">
        <v>8</v>
      </c>
      <c r="C8" s="86"/>
    </row>
    <row r="9" spans="1:3" x14ac:dyDescent="0.25">
      <c r="A9" s="84">
        <v>7</v>
      </c>
      <c r="B9" s="85" t="s">
        <v>9</v>
      </c>
      <c r="C9" s="86"/>
    </row>
    <row r="10" spans="1:3" x14ac:dyDescent="0.25">
      <c r="A10" s="84">
        <v>8</v>
      </c>
      <c r="B10" s="85" t="s">
        <v>10</v>
      </c>
      <c r="C10" s="86"/>
    </row>
    <row r="11" spans="1:3" x14ac:dyDescent="0.25">
      <c r="A11" s="84">
        <v>9</v>
      </c>
      <c r="B11" s="85" t="s">
        <v>11</v>
      </c>
      <c r="C11" s="86"/>
    </row>
    <row r="12" spans="1:3" x14ac:dyDescent="0.25">
      <c r="A12" s="84">
        <v>10</v>
      </c>
      <c r="B12" s="85" t="s">
        <v>12</v>
      </c>
      <c r="C12" s="86"/>
    </row>
    <row r="13" spans="1:3" x14ac:dyDescent="0.25">
      <c r="A13" s="84">
        <v>11</v>
      </c>
      <c r="B13" s="85" t="s">
        <v>13</v>
      </c>
      <c r="C13" s="86"/>
    </row>
    <row r="14" spans="1:3" x14ac:dyDescent="0.25">
      <c r="A14" s="84">
        <v>12</v>
      </c>
      <c r="B14" s="85" t="s">
        <v>14</v>
      </c>
      <c r="C14" s="86"/>
    </row>
    <row r="15" spans="1:3" x14ac:dyDescent="0.25">
      <c r="A15" s="84">
        <v>13</v>
      </c>
      <c r="B15" s="85" t="s">
        <v>15</v>
      </c>
      <c r="C15" s="86"/>
    </row>
    <row r="16" spans="1:3" x14ac:dyDescent="0.25">
      <c r="A16" s="84">
        <v>14</v>
      </c>
      <c r="B16" s="85" t="s">
        <v>16</v>
      </c>
      <c r="C16" s="86"/>
    </row>
    <row r="17" spans="1:3" x14ac:dyDescent="0.25">
      <c r="A17" s="84">
        <v>15</v>
      </c>
      <c r="B17" s="85" t="s">
        <v>17</v>
      </c>
      <c r="C17" s="86"/>
    </row>
    <row r="18" spans="1:3" x14ac:dyDescent="0.25">
      <c r="A18" s="84">
        <v>16</v>
      </c>
      <c r="B18" s="85" t="s">
        <v>18</v>
      </c>
      <c r="C18" s="86"/>
    </row>
    <row r="19" spans="1:3" x14ac:dyDescent="0.25">
      <c r="A19" s="84">
        <v>17</v>
      </c>
      <c r="B19" s="85" t="s">
        <v>19</v>
      </c>
      <c r="C19" s="86"/>
    </row>
    <row r="20" spans="1:3" x14ac:dyDescent="0.25">
      <c r="A20" s="84">
        <v>18</v>
      </c>
      <c r="B20" s="85" t="s">
        <v>20</v>
      </c>
      <c r="C20" s="86"/>
    </row>
    <row r="21" spans="1:3" x14ac:dyDescent="0.25">
      <c r="A21" s="115">
        <v>28</v>
      </c>
      <c r="B21" s="107" t="s">
        <v>21</v>
      </c>
      <c r="C21" s="86"/>
    </row>
    <row r="22" spans="1:3" s="118" customFormat="1" x14ac:dyDescent="0.25">
      <c r="A22" s="115">
        <v>29</v>
      </c>
      <c r="B22" s="107" t="s">
        <v>22</v>
      </c>
      <c r="C22" s="123"/>
    </row>
    <row r="23" spans="1:3" s="118" customFormat="1" x14ac:dyDescent="0.25">
      <c r="A23" s="115">
        <v>30</v>
      </c>
      <c r="B23" s="107" t="s">
        <v>23</v>
      </c>
      <c r="C23" s="123"/>
    </row>
    <row r="24" spans="1:3" x14ac:dyDescent="0.25">
      <c r="A24" s="84">
        <v>19</v>
      </c>
      <c r="B24" s="85" t="s">
        <v>24</v>
      </c>
      <c r="C24" s="86"/>
    </row>
    <row r="25" spans="1:3" x14ac:dyDescent="0.25">
      <c r="A25" s="84">
        <v>20</v>
      </c>
      <c r="B25" s="85" t="s">
        <v>25</v>
      </c>
      <c r="C25" s="86"/>
    </row>
    <row r="26" spans="1:3" x14ac:dyDescent="0.25">
      <c r="A26" s="84">
        <v>21</v>
      </c>
      <c r="B26" s="85" t="s">
        <v>26</v>
      </c>
      <c r="C26" s="86"/>
    </row>
    <row r="27" spans="1:3" x14ac:dyDescent="0.25">
      <c r="A27" s="84">
        <v>22</v>
      </c>
      <c r="B27" s="85" t="s">
        <v>27</v>
      </c>
      <c r="C27" s="86"/>
    </row>
    <row r="28" spans="1:3" x14ac:dyDescent="0.25">
      <c r="A28" s="84">
        <v>23</v>
      </c>
      <c r="B28" s="85" t="s">
        <v>28</v>
      </c>
      <c r="C28" s="86"/>
    </row>
    <row r="29" spans="1:3" x14ac:dyDescent="0.25">
      <c r="A29" s="84">
        <v>24</v>
      </c>
      <c r="B29" s="85" t="s">
        <v>29</v>
      </c>
      <c r="C29" s="86"/>
    </row>
    <row r="30" spans="1:3" s="118" customFormat="1" ht="15.75" customHeight="1" x14ac:dyDescent="0.25">
      <c r="A30" s="115">
        <v>31</v>
      </c>
      <c r="B30" s="136" t="s">
        <v>30</v>
      </c>
      <c r="C30" s="123"/>
    </row>
    <row r="31" spans="1:3" x14ac:dyDescent="0.25">
      <c r="A31" s="84">
        <v>25</v>
      </c>
      <c r="B31" s="85" t="s">
        <v>31</v>
      </c>
      <c r="C31" s="86"/>
    </row>
    <row r="32" spans="1:3" x14ac:dyDescent="0.25">
      <c r="A32" s="84">
        <v>26</v>
      </c>
      <c r="B32" s="85" t="s">
        <v>32</v>
      </c>
      <c r="C32" s="86"/>
    </row>
    <row r="33" spans="1:3" s="124" customFormat="1" x14ac:dyDescent="0.25">
      <c r="A33" s="135">
        <v>32</v>
      </c>
      <c r="B33" s="126" t="s">
        <v>33</v>
      </c>
      <c r="C33" s="131"/>
    </row>
    <row r="34" spans="1:3" x14ac:dyDescent="0.25">
      <c r="A34" s="135">
        <v>33</v>
      </c>
      <c r="B34" s="126" t="s">
        <v>34</v>
      </c>
      <c r="C34" s="86"/>
    </row>
    <row r="35" spans="1:3" x14ac:dyDescent="0.25">
      <c r="A35" s="135">
        <v>34</v>
      </c>
      <c r="B35" s="107" t="s">
        <v>35</v>
      </c>
      <c r="C35" s="86"/>
    </row>
    <row r="36" spans="1:3" x14ac:dyDescent="0.25">
      <c r="A36" s="115">
        <v>35</v>
      </c>
      <c r="B36" s="119" t="s">
        <v>36</v>
      </c>
      <c r="C36" s="86"/>
    </row>
    <row r="37" spans="1:3" x14ac:dyDescent="0.25">
      <c r="A37" s="115">
        <v>36</v>
      </c>
      <c r="B37" s="119" t="s">
        <v>37</v>
      </c>
    </row>
    <row r="38" spans="1:3" x14ac:dyDescent="0.25">
      <c r="A38" s="135">
        <v>37</v>
      </c>
      <c r="B38" s="119" t="s">
        <v>38</v>
      </c>
    </row>
    <row r="39" spans="1:3" s="124" customFormat="1" x14ac:dyDescent="0.25">
      <c r="A39" s="135">
        <v>38</v>
      </c>
      <c r="B39" s="107" t="s">
        <v>39</v>
      </c>
      <c r="C39" s="131"/>
    </row>
    <row r="40" spans="1:3" s="124" customFormat="1" x14ac:dyDescent="0.25">
      <c r="A40" s="135">
        <v>39</v>
      </c>
      <c r="B40" s="107" t="s">
        <v>40</v>
      </c>
      <c r="C40" s="131"/>
    </row>
    <row r="41" spans="1:3" s="124" customFormat="1" x14ac:dyDescent="0.25">
      <c r="A41" s="135">
        <v>40</v>
      </c>
      <c r="B41" s="107" t="s">
        <v>41</v>
      </c>
      <c r="C41" s="131"/>
    </row>
    <row r="42" spans="1:3" s="124" customFormat="1" x14ac:dyDescent="0.25">
      <c r="A42" s="135">
        <v>41</v>
      </c>
      <c r="B42" s="151" t="s">
        <v>42</v>
      </c>
      <c r="C42" s="13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4B084"/>
  </sheetPr>
  <dimension ref="A1:E232"/>
  <sheetViews>
    <sheetView zoomScale="90" zoomScaleNormal="90" workbookViewId="0">
      <pane ySplit="2" topLeftCell="A201" activePane="bottomLeft" state="frozen"/>
      <selection pane="bottomLeft" activeCell="D210" sqref="D210"/>
    </sheetView>
  </sheetViews>
  <sheetFormatPr defaultColWidth="8.85546875" defaultRowHeight="15" x14ac:dyDescent="0.25"/>
  <cols>
    <col min="1" max="1" width="14" customWidth="1"/>
    <col min="2" max="2" width="37.5703125" customWidth="1"/>
    <col min="3" max="3" width="12.42578125" customWidth="1"/>
    <col min="4" max="4" width="137.140625" customWidth="1"/>
    <col min="5" max="5" width="34.140625" style="150" customWidth="1"/>
  </cols>
  <sheetData>
    <row r="1" spans="1:5" x14ac:dyDescent="0.25">
      <c r="A1" s="183" t="s">
        <v>0</v>
      </c>
      <c r="B1" s="183" t="s">
        <v>43</v>
      </c>
      <c r="C1" s="183" t="s">
        <v>44</v>
      </c>
      <c r="D1" s="183" t="s">
        <v>45</v>
      </c>
      <c r="E1" s="183" t="s">
        <v>46</v>
      </c>
    </row>
    <row r="2" spans="1:5" x14ac:dyDescent="0.25">
      <c r="A2" s="184"/>
      <c r="B2" s="184"/>
      <c r="C2" s="184"/>
      <c r="D2" s="184"/>
      <c r="E2" s="185"/>
    </row>
    <row r="3" spans="1:5" x14ac:dyDescent="0.25">
      <c r="A3" s="82">
        <v>1</v>
      </c>
      <c r="B3" s="1" t="s">
        <v>47</v>
      </c>
      <c r="C3" s="17" t="s">
        <v>48</v>
      </c>
      <c r="D3" s="17" t="s">
        <v>49</v>
      </c>
      <c r="E3" s="82" t="s">
        <v>50</v>
      </c>
    </row>
    <row r="4" spans="1:5" x14ac:dyDescent="0.25">
      <c r="A4" s="82">
        <v>2</v>
      </c>
      <c r="B4" s="1" t="s">
        <v>47</v>
      </c>
      <c r="C4" s="17" t="s">
        <v>48</v>
      </c>
      <c r="D4" s="17" t="s">
        <v>51</v>
      </c>
      <c r="E4" s="82" t="s">
        <v>50</v>
      </c>
    </row>
    <row r="5" spans="1:5" x14ac:dyDescent="0.25">
      <c r="A5" s="82">
        <v>3</v>
      </c>
      <c r="B5" s="1" t="s">
        <v>47</v>
      </c>
      <c r="C5" s="17" t="s">
        <v>52</v>
      </c>
      <c r="D5" s="17" t="s">
        <v>53</v>
      </c>
      <c r="E5" s="82" t="s">
        <v>50</v>
      </c>
    </row>
    <row r="6" spans="1:5" x14ac:dyDescent="0.25">
      <c r="A6" s="82">
        <v>4</v>
      </c>
      <c r="B6" s="1" t="s">
        <v>47</v>
      </c>
      <c r="C6" s="17" t="s">
        <v>52</v>
      </c>
      <c r="D6" s="17" t="s">
        <v>54</v>
      </c>
      <c r="E6" s="82" t="s">
        <v>50</v>
      </c>
    </row>
    <row r="7" spans="1:5" x14ac:dyDescent="0.25">
      <c r="A7" s="82">
        <v>5</v>
      </c>
      <c r="B7" s="1" t="s">
        <v>47</v>
      </c>
      <c r="C7" s="17" t="s">
        <v>48</v>
      </c>
      <c r="D7" s="17" t="s">
        <v>55</v>
      </c>
      <c r="E7" s="82" t="s">
        <v>50</v>
      </c>
    </row>
    <row r="8" spans="1:5" s="118" customFormat="1" x14ac:dyDescent="0.25">
      <c r="A8" s="111">
        <v>154</v>
      </c>
      <c r="B8" s="119" t="s">
        <v>47</v>
      </c>
      <c r="C8" s="107" t="s">
        <v>48</v>
      </c>
      <c r="D8" s="107" t="s">
        <v>56</v>
      </c>
      <c r="E8" s="111" t="s">
        <v>50</v>
      </c>
    </row>
    <row r="9" spans="1:5" x14ac:dyDescent="0.25">
      <c r="A9" s="82">
        <v>6</v>
      </c>
      <c r="B9" s="1" t="s">
        <v>57</v>
      </c>
      <c r="C9" s="17" t="s">
        <v>48</v>
      </c>
      <c r="D9" s="17" t="s">
        <v>58</v>
      </c>
      <c r="E9" s="82" t="s">
        <v>50</v>
      </c>
    </row>
    <row r="10" spans="1:5" x14ac:dyDescent="0.25">
      <c r="A10" s="82">
        <v>7</v>
      </c>
      <c r="B10" s="1" t="s">
        <v>57</v>
      </c>
      <c r="C10" s="17" t="s">
        <v>48</v>
      </c>
      <c r="D10" s="17" t="s">
        <v>59</v>
      </c>
      <c r="E10" s="82" t="s">
        <v>50</v>
      </c>
    </row>
    <row r="11" spans="1:5" ht="15.75" customHeight="1" x14ac:dyDescent="0.25">
      <c r="A11" s="82">
        <v>8</v>
      </c>
      <c r="B11" s="1" t="s">
        <v>57</v>
      </c>
      <c r="C11" s="17" t="s">
        <v>48</v>
      </c>
      <c r="D11" s="17" t="s">
        <v>60</v>
      </c>
      <c r="E11" s="82" t="s">
        <v>50</v>
      </c>
    </row>
    <row r="12" spans="1:5" s="118" customFormat="1" x14ac:dyDescent="0.25">
      <c r="A12" s="111">
        <v>155</v>
      </c>
      <c r="B12" s="119" t="s">
        <v>57</v>
      </c>
      <c r="C12" s="107" t="s">
        <v>48</v>
      </c>
      <c r="D12" s="107" t="s">
        <v>61</v>
      </c>
      <c r="E12" s="111" t="s">
        <v>50</v>
      </c>
    </row>
    <row r="13" spans="1:5" x14ac:dyDescent="0.25">
      <c r="A13" s="82">
        <v>9</v>
      </c>
      <c r="B13" s="1" t="s">
        <v>57</v>
      </c>
      <c r="C13" s="17" t="s">
        <v>52</v>
      </c>
      <c r="D13" s="17" t="s">
        <v>62</v>
      </c>
      <c r="E13" s="82" t="s">
        <v>50</v>
      </c>
    </row>
    <row r="14" spans="1:5" x14ac:dyDescent="0.25">
      <c r="A14" s="82">
        <v>10</v>
      </c>
      <c r="B14" s="1" t="s">
        <v>57</v>
      </c>
      <c r="C14" s="17" t="s">
        <v>52</v>
      </c>
      <c r="D14" s="17" t="s">
        <v>63</v>
      </c>
      <c r="E14" s="82" t="s">
        <v>50</v>
      </c>
    </row>
    <row r="15" spans="1:5" x14ac:dyDescent="0.25">
      <c r="A15" s="82">
        <v>11</v>
      </c>
      <c r="B15" s="1" t="s">
        <v>57</v>
      </c>
      <c r="C15" s="17" t="s">
        <v>48</v>
      </c>
      <c r="D15" s="17" t="s">
        <v>64</v>
      </c>
      <c r="E15" s="82" t="s">
        <v>50</v>
      </c>
    </row>
    <row r="16" spans="1:5" s="118" customFormat="1" x14ac:dyDescent="0.25">
      <c r="A16" s="111">
        <v>156</v>
      </c>
      <c r="B16" s="107" t="s">
        <v>57</v>
      </c>
      <c r="C16" s="107" t="s">
        <v>48</v>
      </c>
      <c r="D16" s="107" t="s">
        <v>65</v>
      </c>
      <c r="E16" s="111" t="s">
        <v>50</v>
      </c>
    </row>
    <row r="17" spans="1:5" x14ac:dyDescent="0.25">
      <c r="A17" s="82">
        <v>12</v>
      </c>
      <c r="B17" s="1" t="s">
        <v>66</v>
      </c>
      <c r="C17" s="17" t="s">
        <v>52</v>
      </c>
      <c r="D17" s="17" t="s">
        <v>67</v>
      </c>
      <c r="E17" s="82" t="s">
        <v>50</v>
      </c>
    </row>
    <row r="18" spans="1:5" x14ac:dyDescent="0.25">
      <c r="A18" s="82">
        <v>13</v>
      </c>
      <c r="B18" s="1" t="s">
        <v>66</v>
      </c>
      <c r="C18" s="17" t="s">
        <v>52</v>
      </c>
      <c r="D18" s="17" t="s">
        <v>68</v>
      </c>
      <c r="E18" s="82" t="s">
        <v>50</v>
      </c>
    </row>
    <row r="19" spans="1:5" x14ac:dyDescent="0.25">
      <c r="A19" s="82">
        <v>14</v>
      </c>
      <c r="B19" s="1" t="s">
        <v>66</v>
      </c>
      <c r="C19" s="17" t="s">
        <v>48</v>
      </c>
      <c r="D19" s="17" t="s">
        <v>69</v>
      </c>
      <c r="E19" s="82" t="s">
        <v>50</v>
      </c>
    </row>
    <row r="20" spans="1:5" x14ac:dyDescent="0.25">
      <c r="A20" s="82">
        <v>15</v>
      </c>
      <c r="B20" s="1" t="s">
        <v>66</v>
      </c>
      <c r="C20" s="17" t="s">
        <v>48</v>
      </c>
      <c r="D20" s="17" t="s">
        <v>70</v>
      </c>
      <c r="E20" s="82" t="s">
        <v>50</v>
      </c>
    </row>
    <row r="21" spans="1:5" x14ac:dyDescent="0.25">
      <c r="A21" s="82">
        <v>16</v>
      </c>
      <c r="B21" s="1" t="s">
        <v>66</v>
      </c>
      <c r="C21" s="17" t="s">
        <v>48</v>
      </c>
      <c r="D21" s="17" t="s">
        <v>71</v>
      </c>
      <c r="E21" s="82" t="s">
        <v>50</v>
      </c>
    </row>
    <row r="22" spans="1:5" x14ac:dyDescent="0.25">
      <c r="A22" s="82">
        <v>17</v>
      </c>
      <c r="B22" s="1" t="s">
        <v>66</v>
      </c>
      <c r="C22" s="17" t="s">
        <v>48</v>
      </c>
      <c r="D22" s="17" t="s">
        <v>72</v>
      </c>
      <c r="E22" s="82" t="s">
        <v>50</v>
      </c>
    </row>
    <row r="23" spans="1:5" x14ac:dyDescent="0.25">
      <c r="A23" s="82">
        <v>18</v>
      </c>
      <c r="B23" s="1" t="s">
        <v>73</v>
      </c>
      <c r="C23" s="17" t="s">
        <v>52</v>
      </c>
      <c r="D23" s="17" t="s">
        <v>74</v>
      </c>
      <c r="E23" s="82" t="s">
        <v>50</v>
      </c>
    </row>
    <row r="24" spans="1:5" s="152" customFormat="1" x14ac:dyDescent="0.25">
      <c r="A24" s="161">
        <v>19</v>
      </c>
      <c r="B24" s="96" t="s">
        <v>73</v>
      </c>
      <c r="C24" s="155" t="s">
        <v>48</v>
      </c>
      <c r="D24" s="155" t="s">
        <v>75</v>
      </c>
      <c r="E24" s="161" t="s">
        <v>50</v>
      </c>
    </row>
    <row r="25" spans="1:5" x14ac:dyDescent="0.25">
      <c r="A25" s="82">
        <v>20</v>
      </c>
      <c r="B25" s="88" t="s">
        <v>73</v>
      </c>
      <c r="C25" s="17" t="s">
        <v>48</v>
      </c>
      <c r="D25" s="17" t="s">
        <v>76</v>
      </c>
      <c r="E25" s="82" t="s">
        <v>50</v>
      </c>
    </row>
    <row r="26" spans="1:5" s="152" customFormat="1" x14ac:dyDescent="0.25">
      <c r="A26" s="161">
        <v>21</v>
      </c>
      <c r="B26" s="96" t="s">
        <v>73</v>
      </c>
      <c r="C26" s="155" t="s">
        <v>48</v>
      </c>
      <c r="D26" s="155" t="s">
        <v>77</v>
      </c>
      <c r="E26" s="161" t="s">
        <v>50</v>
      </c>
    </row>
    <row r="27" spans="1:5" s="152" customFormat="1" x14ac:dyDescent="0.25">
      <c r="A27" s="161">
        <v>22</v>
      </c>
      <c r="B27" s="96" t="s">
        <v>73</v>
      </c>
      <c r="C27" s="155" t="s">
        <v>48</v>
      </c>
      <c r="D27" s="155" t="s">
        <v>78</v>
      </c>
      <c r="E27" s="161" t="s">
        <v>50</v>
      </c>
    </row>
    <row r="28" spans="1:5" x14ac:dyDescent="0.25">
      <c r="A28" s="82">
        <v>23</v>
      </c>
      <c r="B28" s="1" t="s">
        <v>73</v>
      </c>
      <c r="C28" s="17" t="s">
        <v>48</v>
      </c>
      <c r="D28" s="17" t="s">
        <v>79</v>
      </c>
      <c r="E28" s="82" t="s">
        <v>50</v>
      </c>
    </row>
    <row r="29" spans="1:5" x14ac:dyDescent="0.25">
      <c r="A29" s="82">
        <v>24</v>
      </c>
      <c r="B29" s="1" t="s">
        <v>73</v>
      </c>
      <c r="C29" s="17" t="s">
        <v>48</v>
      </c>
      <c r="D29" s="17" t="s">
        <v>80</v>
      </c>
      <c r="E29" s="82" t="s">
        <v>50</v>
      </c>
    </row>
    <row r="30" spans="1:5" x14ac:dyDescent="0.25">
      <c r="A30" s="82">
        <v>25</v>
      </c>
      <c r="B30" s="1" t="s">
        <v>73</v>
      </c>
      <c r="C30" s="17" t="s">
        <v>52</v>
      </c>
      <c r="D30" s="17" t="s">
        <v>81</v>
      </c>
      <c r="E30" s="82" t="s">
        <v>50</v>
      </c>
    </row>
    <row r="31" spans="1:5" x14ac:dyDescent="0.25">
      <c r="A31" s="82">
        <v>26</v>
      </c>
      <c r="B31" s="1" t="s">
        <v>73</v>
      </c>
      <c r="C31" s="17" t="s">
        <v>48</v>
      </c>
      <c r="D31" s="17" t="s">
        <v>82</v>
      </c>
      <c r="E31" s="82" t="s">
        <v>50</v>
      </c>
    </row>
    <row r="32" spans="1:5" x14ac:dyDescent="0.25">
      <c r="A32" s="82">
        <v>27</v>
      </c>
      <c r="B32" s="1" t="s">
        <v>73</v>
      </c>
      <c r="C32" s="17" t="s">
        <v>48</v>
      </c>
      <c r="D32" s="17" t="s">
        <v>83</v>
      </c>
      <c r="E32" s="82" t="s">
        <v>50</v>
      </c>
    </row>
    <row r="33" spans="1:5" x14ac:dyDescent="0.25">
      <c r="A33" s="82">
        <v>28</v>
      </c>
      <c r="B33" s="1" t="s">
        <v>73</v>
      </c>
      <c r="C33" s="17" t="s">
        <v>48</v>
      </c>
      <c r="D33" s="17" t="s">
        <v>84</v>
      </c>
      <c r="E33" s="82" t="s">
        <v>50</v>
      </c>
    </row>
    <row r="34" spans="1:5" s="118" customFormat="1" x14ac:dyDescent="0.25">
      <c r="A34" s="111">
        <v>157</v>
      </c>
      <c r="B34" s="119" t="s">
        <v>73</v>
      </c>
      <c r="C34" s="107" t="s">
        <v>48</v>
      </c>
      <c r="D34" s="107" t="s">
        <v>85</v>
      </c>
      <c r="E34" s="111" t="s">
        <v>50</v>
      </c>
    </row>
    <row r="35" spans="1:5" x14ac:dyDescent="0.25">
      <c r="A35" s="82">
        <v>29</v>
      </c>
      <c r="B35" s="1" t="s">
        <v>73</v>
      </c>
      <c r="C35" s="17" t="s">
        <v>48</v>
      </c>
      <c r="D35" s="17" t="s">
        <v>86</v>
      </c>
      <c r="E35" s="82" t="s">
        <v>50</v>
      </c>
    </row>
    <row r="36" spans="1:5" x14ac:dyDescent="0.25">
      <c r="A36" s="111">
        <v>30</v>
      </c>
      <c r="B36" s="112" t="s">
        <v>73</v>
      </c>
      <c r="C36" s="107" t="s">
        <v>48</v>
      </c>
      <c r="D36" s="107" t="s">
        <v>87</v>
      </c>
      <c r="E36" s="111" t="s">
        <v>50</v>
      </c>
    </row>
    <row r="37" spans="1:5" x14ac:dyDescent="0.25">
      <c r="A37" s="82">
        <v>31</v>
      </c>
      <c r="B37" s="1" t="s">
        <v>73</v>
      </c>
      <c r="C37" s="17" t="s">
        <v>52</v>
      </c>
      <c r="D37" s="17" t="s">
        <v>88</v>
      </c>
      <c r="E37" s="82" t="s">
        <v>50</v>
      </c>
    </row>
    <row r="38" spans="1:5" x14ac:dyDescent="0.25">
      <c r="A38" s="82">
        <v>32</v>
      </c>
      <c r="B38" s="1" t="s">
        <v>73</v>
      </c>
      <c r="C38" s="17" t="s">
        <v>48</v>
      </c>
      <c r="D38" s="17" t="s">
        <v>89</v>
      </c>
      <c r="E38" s="82" t="s">
        <v>50</v>
      </c>
    </row>
    <row r="39" spans="1:5" s="152" customFormat="1" x14ac:dyDescent="0.25">
      <c r="A39" s="161">
        <v>33</v>
      </c>
      <c r="B39" s="162" t="s">
        <v>73</v>
      </c>
      <c r="C39" s="155" t="s">
        <v>48</v>
      </c>
      <c r="D39" s="155" t="s">
        <v>90</v>
      </c>
      <c r="E39" s="161" t="s">
        <v>50</v>
      </c>
    </row>
    <row r="40" spans="1:5" x14ac:dyDescent="0.25">
      <c r="A40" s="82">
        <v>34</v>
      </c>
      <c r="B40" s="1" t="s">
        <v>91</v>
      </c>
      <c r="C40" s="17" t="s">
        <v>52</v>
      </c>
      <c r="D40" s="17" t="s">
        <v>92</v>
      </c>
      <c r="E40" s="82" t="s">
        <v>50</v>
      </c>
    </row>
    <row r="41" spans="1:5" x14ac:dyDescent="0.25">
      <c r="A41" s="82">
        <v>35</v>
      </c>
      <c r="B41" s="1" t="s">
        <v>91</v>
      </c>
      <c r="C41" s="17" t="s">
        <v>48</v>
      </c>
      <c r="D41" s="17" t="s">
        <v>93</v>
      </c>
      <c r="E41" s="82" t="s">
        <v>50</v>
      </c>
    </row>
    <row r="42" spans="1:5" x14ac:dyDescent="0.25">
      <c r="A42" s="82">
        <v>36</v>
      </c>
      <c r="B42" s="1" t="s">
        <v>91</v>
      </c>
      <c r="C42" s="17" t="s">
        <v>48</v>
      </c>
      <c r="D42" s="17" t="s">
        <v>94</v>
      </c>
      <c r="E42" s="82" t="s">
        <v>50</v>
      </c>
    </row>
    <row r="43" spans="1:5" x14ac:dyDescent="0.25">
      <c r="A43" s="82">
        <v>37</v>
      </c>
      <c r="B43" s="1" t="s">
        <v>91</v>
      </c>
      <c r="C43" s="17" t="s">
        <v>48</v>
      </c>
      <c r="D43" s="17" t="s">
        <v>95</v>
      </c>
      <c r="E43" s="82" t="s">
        <v>50</v>
      </c>
    </row>
    <row r="44" spans="1:5" x14ac:dyDescent="0.25">
      <c r="A44" s="111">
        <v>158</v>
      </c>
      <c r="B44" s="107" t="s">
        <v>91</v>
      </c>
      <c r="C44" s="107" t="s">
        <v>48</v>
      </c>
      <c r="D44" s="107" t="s">
        <v>96</v>
      </c>
      <c r="E44" s="111" t="s">
        <v>50</v>
      </c>
    </row>
    <row r="45" spans="1:5" x14ac:dyDescent="0.25">
      <c r="A45" s="82">
        <v>38</v>
      </c>
      <c r="B45" s="1" t="s">
        <v>97</v>
      </c>
      <c r="C45" s="17" t="s">
        <v>52</v>
      </c>
      <c r="D45" s="17" t="s">
        <v>98</v>
      </c>
      <c r="E45" s="82" t="s">
        <v>50</v>
      </c>
    </row>
    <row r="46" spans="1:5" x14ac:dyDescent="0.25">
      <c r="A46" s="82">
        <v>39</v>
      </c>
      <c r="B46" s="1" t="s">
        <v>97</v>
      </c>
      <c r="C46" s="17" t="s">
        <v>48</v>
      </c>
      <c r="D46" s="17" t="s">
        <v>99</v>
      </c>
      <c r="E46" s="82" t="s">
        <v>50</v>
      </c>
    </row>
    <row r="47" spans="1:5" x14ac:dyDescent="0.25">
      <c r="A47" s="82">
        <v>40</v>
      </c>
      <c r="B47" s="1" t="s">
        <v>97</v>
      </c>
      <c r="C47" s="17" t="s">
        <v>48</v>
      </c>
      <c r="D47" s="17" t="s">
        <v>100</v>
      </c>
      <c r="E47" s="82" t="s">
        <v>50</v>
      </c>
    </row>
    <row r="48" spans="1:5" x14ac:dyDescent="0.25">
      <c r="A48" s="82">
        <v>41</v>
      </c>
      <c r="B48" s="1" t="s">
        <v>97</v>
      </c>
      <c r="C48" s="17" t="s">
        <v>48</v>
      </c>
      <c r="D48" s="17" t="s">
        <v>101</v>
      </c>
      <c r="E48" s="82" t="s">
        <v>50</v>
      </c>
    </row>
    <row r="49" spans="1:5" x14ac:dyDescent="0.25">
      <c r="A49" s="111">
        <v>159</v>
      </c>
      <c r="B49" s="107" t="s">
        <v>102</v>
      </c>
      <c r="C49" s="107" t="s">
        <v>52</v>
      </c>
      <c r="D49" s="107" t="s">
        <v>103</v>
      </c>
      <c r="E49" s="111" t="s">
        <v>50</v>
      </c>
    </row>
    <row r="50" spans="1:5" x14ac:dyDescent="0.25">
      <c r="A50" s="111">
        <v>160</v>
      </c>
      <c r="B50" s="107" t="s">
        <v>102</v>
      </c>
      <c r="C50" s="107" t="s">
        <v>52</v>
      </c>
      <c r="D50" s="107" t="s">
        <v>104</v>
      </c>
      <c r="E50" s="111" t="s">
        <v>50</v>
      </c>
    </row>
    <row r="51" spans="1:5" x14ac:dyDescent="0.25">
      <c r="A51" s="111">
        <v>161</v>
      </c>
      <c r="B51" s="107" t="s">
        <v>102</v>
      </c>
      <c r="C51" s="107" t="s">
        <v>52</v>
      </c>
      <c r="D51" s="107" t="s">
        <v>105</v>
      </c>
      <c r="E51" s="111" t="s">
        <v>50</v>
      </c>
    </row>
    <row r="52" spans="1:5" x14ac:dyDescent="0.25">
      <c r="A52" s="111">
        <v>162</v>
      </c>
      <c r="B52" s="107" t="s">
        <v>102</v>
      </c>
      <c r="C52" s="107" t="s">
        <v>52</v>
      </c>
      <c r="D52" s="107" t="s">
        <v>106</v>
      </c>
      <c r="E52" s="111" t="s">
        <v>50</v>
      </c>
    </row>
    <row r="53" spans="1:5" x14ac:dyDescent="0.25">
      <c r="A53" s="82">
        <v>42</v>
      </c>
      <c r="B53" s="1" t="s">
        <v>107</v>
      </c>
      <c r="C53" s="17" t="s">
        <v>52</v>
      </c>
      <c r="D53" s="17" t="s">
        <v>108</v>
      </c>
      <c r="E53" s="82" t="s">
        <v>109</v>
      </c>
    </row>
    <row r="54" spans="1:5" x14ac:dyDescent="0.25">
      <c r="A54" s="82">
        <v>43</v>
      </c>
      <c r="B54" s="1" t="s">
        <v>107</v>
      </c>
      <c r="C54" s="17" t="s">
        <v>48</v>
      </c>
      <c r="D54" s="17" t="s">
        <v>110</v>
      </c>
      <c r="E54" s="82" t="s">
        <v>50</v>
      </c>
    </row>
    <row r="55" spans="1:5" x14ac:dyDescent="0.25">
      <c r="A55" s="82">
        <v>44</v>
      </c>
      <c r="B55" s="1" t="s">
        <v>107</v>
      </c>
      <c r="C55" s="17" t="s">
        <v>48</v>
      </c>
      <c r="D55" s="17" t="s">
        <v>111</v>
      </c>
      <c r="E55" s="82" t="s">
        <v>109</v>
      </c>
    </row>
    <row r="56" spans="1:5" x14ac:dyDescent="0.25">
      <c r="A56" s="82">
        <v>45</v>
      </c>
      <c r="B56" s="1" t="s">
        <v>107</v>
      </c>
      <c r="C56" s="17" t="s">
        <v>48</v>
      </c>
      <c r="D56" s="17" t="s">
        <v>112</v>
      </c>
      <c r="E56" s="82" t="s">
        <v>50</v>
      </c>
    </row>
    <row r="57" spans="1:5" x14ac:dyDescent="0.25">
      <c r="A57" s="82">
        <v>46</v>
      </c>
      <c r="B57" s="1" t="s">
        <v>107</v>
      </c>
      <c r="C57" s="17" t="s">
        <v>48</v>
      </c>
      <c r="D57" s="17" t="s">
        <v>113</v>
      </c>
      <c r="E57" s="82" t="s">
        <v>109</v>
      </c>
    </row>
    <row r="58" spans="1:5" x14ac:dyDescent="0.25">
      <c r="A58" s="82">
        <v>47</v>
      </c>
      <c r="B58" s="1" t="s">
        <v>107</v>
      </c>
      <c r="C58" s="17" t="s">
        <v>48</v>
      </c>
      <c r="D58" s="17" t="s">
        <v>114</v>
      </c>
      <c r="E58" s="82" t="s">
        <v>109</v>
      </c>
    </row>
    <row r="59" spans="1:5" x14ac:dyDescent="0.25">
      <c r="A59" s="82">
        <v>48</v>
      </c>
      <c r="B59" s="1" t="s">
        <v>107</v>
      </c>
      <c r="C59" s="17" t="s">
        <v>48</v>
      </c>
      <c r="D59" s="17" t="s">
        <v>115</v>
      </c>
      <c r="E59" s="82" t="s">
        <v>50</v>
      </c>
    </row>
    <row r="60" spans="1:5" x14ac:dyDescent="0.25">
      <c r="A60" s="82">
        <v>49</v>
      </c>
      <c r="B60" s="1" t="s">
        <v>107</v>
      </c>
      <c r="C60" s="17" t="s">
        <v>48</v>
      </c>
      <c r="D60" s="17" t="s">
        <v>116</v>
      </c>
      <c r="E60" s="82" t="s">
        <v>109</v>
      </c>
    </row>
    <row r="61" spans="1:5" x14ac:dyDescent="0.25">
      <c r="A61" s="82">
        <v>50</v>
      </c>
      <c r="B61" s="1" t="s">
        <v>107</v>
      </c>
      <c r="C61" s="17" t="s">
        <v>48</v>
      </c>
      <c r="D61" s="17" t="s">
        <v>117</v>
      </c>
      <c r="E61" s="82" t="s">
        <v>109</v>
      </c>
    </row>
    <row r="62" spans="1:5" x14ac:dyDescent="0.25">
      <c r="A62" s="82">
        <v>51</v>
      </c>
      <c r="B62" s="1" t="s">
        <v>107</v>
      </c>
      <c r="C62" s="17" t="s">
        <v>48</v>
      </c>
      <c r="D62" s="17" t="s">
        <v>118</v>
      </c>
      <c r="E62" s="82" t="s">
        <v>109</v>
      </c>
    </row>
    <row r="63" spans="1:5" x14ac:dyDescent="0.25">
      <c r="A63" s="82">
        <v>52</v>
      </c>
      <c r="B63" s="1" t="s">
        <v>107</v>
      </c>
      <c r="C63" s="17" t="s">
        <v>48</v>
      </c>
      <c r="D63" s="17" t="s">
        <v>119</v>
      </c>
      <c r="E63" s="82" t="s">
        <v>109</v>
      </c>
    </row>
    <row r="64" spans="1:5" x14ac:dyDescent="0.25">
      <c r="A64" s="82">
        <v>53</v>
      </c>
      <c r="B64" s="1" t="s">
        <v>107</v>
      </c>
      <c r="C64" s="17" t="s">
        <v>48</v>
      </c>
      <c r="D64" s="17" t="s">
        <v>120</v>
      </c>
      <c r="E64" s="82" t="s">
        <v>50</v>
      </c>
    </row>
    <row r="65" spans="1:5" x14ac:dyDescent="0.25">
      <c r="A65" s="82">
        <v>54</v>
      </c>
      <c r="B65" s="1" t="s">
        <v>107</v>
      </c>
      <c r="C65" s="17" t="s">
        <v>48</v>
      </c>
      <c r="D65" s="17" t="s">
        <v>121</v>
      </c>
      <c r="E65" s="82" t="s">
        <v>50</v>
      </c>
    </row>
    <row r="66" spans="1:5" x14ac:dyDescent="0.25">
      <c r="A66" s="82">
        <v>55</v>
      </c>
      <c r="B66" s="1" t="s">
        <v>107</v>
      </c>
      <c r="C66" s="17" t="s">
        <v>48</v>
      </c>
      <c r="D66" s="17" t="s">
        <v>122</v>
      </c>
      <c r="E66" s="82" t="s">
        <v>50</v>
      </c>
    </row>
    <row r="67" spans="1:5" x14ac:dyDescent="0.25">
      <c r="A67" s="82">
        <v>56</v>
      </c>
      <c r="B67" s="1" t="s">
        <v>123</v>
      </c>
      <c r="C67" s="17" t="s">
        <v>48</v>
      </c>
      <c r="D67" s="17" t="s">
        <v>124</v>
      </c>
      <c r="E67" s="82" t="s">
        <v>50</v>
      </c>
    </row>
    <row r="68" spans="1:5" x14ac:dyDescent="0.25">
      <c r="A68" s="82">
        <v>57</v>
      </c>
      <c r="B68" s="1" t="s">
        <v>123</v>
      </c>
      <c r="C68" s="17" t="s">
        <v>48</v>
      </c>
      <c r="D68" s="17" t="s">
        <v>125</v>
      </c>
      <c r="E68" s="82" t="s">
        <v>50</v>
      </c>
    </row>
    <row r="69" spans="1:5" x14ac:dyDescent="0.25">
      <c r="A69" s="82">
        <v>58</v>
      </c>
      <c r="B69" s="1" t="s">
        <v>123</v>
      </c>
      <c r="C69" s="17" t="s">
        <v>48</v>
      </c>
      <c r="D69" s="17" t="s">
        <v>126</v>
      </c>
      <c r="E69" s="82" t="s">
        <v>50</v>
      </c>
    </row>
    <row r="70" spans="1:5" x14ac:dyDescent="0.25">
      <c r="A70" s="82">
        <v>59</v>
      </c>
      <c r="B70" s="1" t="s">
        <v>127</v>
      </c>
      <c r="C70" s="17" t="s">
        <v>52</v>
      </c>
      <c r="D70" s="17" t="s">
        <v>128</v>
      </c>
      <c r="E70" s="82" t="s">
        <v>109</v>
      </c>
    </row>
    <row r="71" spans="1:5" x14ac:dyDescent="0.25">
      <c r="A71" s="82">
        <v>60</v>
      </c>
      <c r="B71" s="1" t="s">
        <v>127</v>
      </c>
      <c r="C71" s="17" t="s">
        <v>52</v>
      </c>
      <c r="D71" s="17" t="s">
        <v>129</v>
      </c>
      <c r="E71" s="82" t="s">
        <v>109</v>
      </c>
    </row>
    <row r="72" spans="1:5" x14ac:dyDescent="0.25">
      <c r="A72" s="82">
        <v>61</v>
      </c>
      <c r="B72" s="1" t="s">
        <v>127</v>
      </c>
      <c r="C72" s="17" t="s">
        <v>48</v>
      </c>
      <c r="D72" s="17" t="s">
        <v>130</v>
      </c>
      <c r="E72" s="82" t="s">
        <v>50</v>
      </c>
    </row>
    <row r="73" spans="1:5" x14ac:dyDescent="0.25">
      <c r="A73" s="82">
        <v>62</v>
      </c>
      <c r="B73" s="1" t="s">
        <v>127</v>
      </c>
      <c r="C73" s="17" t="s">
        <v>48</v>
      </c>
      <c r="D73" s="17" t="s">
        <v>131</v>
      </c>
      <c r="E73" s="82" t="s">
        <v>50</v>
      </c>
    </row>
    <row r="74" spans="1:5" x14ac:dyDescent="0.25">
      <c r="A74" s="82">
        <v>63</v>
      </c>
      <c r="B74" s="1" t="s">
        <v>132</v>
      </c>
      <c r="C74" s="17" t="s">
        <v>48</v>
      </c>
      <c r="D74" s="17" t="s">
        <v>133</v>
      </c>
      <c r="E74" s="82" t="s">
        <v>50</v>
      </c>
    </row>
    <row r="75" spans="1:5" x14ac:dyDescent="0.25">
      <c r="A75" s="82">
        <v>64</v>
      </c>
      <c r="B75" s="1" t="s">
        <v>132</v>
      </c>
      <c r="C75" s="17" t="s">
        <v>48</v>
      </c>
      <c r="D75" s="17" t="s">
        <v>134</v>
      </c>
      <c r="E75" s="82" t="s">
        <v>50</v>
      </c>
    </row>
    <row r="76" spans="1:5" x14ac:dyDescent="0.25">
      <c r="A76" s="82">
        <v>65</v>
      </c>
      <c r="B76" s="1" t="s">
        <v>132</v>
      </c>
      <c r="C76" s="17" t="s">
        <v>48</v>
      </c>
      <c r="D76" s="17" t="s">
        <v>135</v>
      </c>
      <c r="E76" s="82" t="s">
        <v>50</v>
      </c>
    </row>
    <row r="77" spans="1:5" x14ac:dyDescent="0.25">
      <c r="A77" s="82">
        <v>66</v>
      </c>
      <c r="B77" s="1" t="s">
        <v>132</v>
      </c>
      <c r="C77" s="17" t="s">
        <v>48</v>
      </c>
      <c r="D77" s="17" t="s">
        <v>136</v>
      </c>
      <c r="E77" s="82" t="s">
        <v>50</v>
      </c>
    </row>
    <row r="78" spans="1:5" x14ac:dyDescent="0.25">
      <c r="A78" s="82">
        <v>67</v>
      </c>
      <c r="B78" s="1" t="s">
        <v>132</v>
      </c>
      <c r="C78" s="17" t="s">
        <v>48</v>
      </c>
      <c r="D78" s="17" t="s">
        <v>137</v>
      </c>
      <c r="E78" s="82" t="s">
        <v>50</v>
      </c>
    </row>
    <row r="79" spans="1:5" x14ac:dyDescent="0.25">
      <c r="A79" s="82">
        <v>68</v>
      </c>
      <c r="B79" s="1" t="s">
        <v>132</v>
      </c>
      <c r="C79" s="17" t="s">
        <v>48</v>
      </c>
      <c r="D79" s="17" t="s">
        <v>138</v>
      </c>
      <c r="E79" s="82" t="s">
        <v>50</v>
      </c>
    </row>
    <row r="80" spans="1:5" x14ac:dyDescent="0.25">
      <c r="A80" s="82">
        <v>69</v>
      </c>
      <c r="B80" s="1" t="s">
        <v>139</v>
      </c>
      <c r="C80" s="17" t="s">
        <v>52</v>
      </c>
      <c r="D80" s="17" t="s">
        <v>140</v>
      </c>
      <c r="E80" s="82" t="s">
        <v>109</v>
      </c>
    </row>
    <row r="81" spans="1:5" x14ac:dyDescent="0.25">
      <c r="A81" s="82">
        <v>70</v>
      </c>
      <c r="B81" s="1" t="s">
        <v>139</v>
      </c>
      <c r="C81" s="17" t="s">
        <v>52</v>
      </c>
      <c r="D81" s="17" t="s">
        <v>141</v>
      </c>
      <c r="E81" s="82" t="s">
        <v>109</v>
      </c>
    </row>
    <row r="82" spans="1:5" x14ac:dyDescent="0.25">
      <c r="A82" s="82">
        <v>71</v>
      </c>
      <c r="B82" s="1" t="s">
        <v>139</v>
      </c>
      <c r="C82" s="17" t="s">
        <v>52</v>
      </c>
      <c r="D82" s="17" t="s">
        <v>142</v>
      </c>
      <c r="E82" s="82" t="s">
        <v>109</v>
      </c>
    </row>
    <row r="83" spans="1:5" x14ac:dyDescent="0.25">
      <c r="A83" s="111">
        <v>163</v>
      </c>
      <c r="B83" s="119" t="s">
        <v>139</v>
      </c>
      <c r="C83" s="107" t="s">
        <v>52</v>
      </c>
      <c r="D83" s="107" t="s">
        <v>143</v>
      </c>
      <c r="E83" s="111" t="s">
        <v>50</v>
      </c>
    </row>
    <row r="84" spans="1:5" x14ac:dyDescent="0.25">
      <c r="A84" s="82">
        <v>72</v>
      </c>
      <c r="B84" s="1" t="s">
        <v>139</v>
      </c>
      <c r="C84" s="17" t="s">
        <v>48</v>
      </c>
      <c r="D84" s="17" t="s">
        <v>144</v>
      </c>
      <c r="E84" s="82" t="s">
        <v>50</v>
      </c>
    </row>
    <row r="85" spans="1:5" x14ac:dyDescent="0.25">
      <c r="A85" s="82">
        <v>73</v>
      </c>
      <c r="B85" s="1" t="s">
        <v>139</v>
      </c>
      <c r="C85" s="17" t="s">
        <v>48</v>
      </c>
      <c r="D85" s="17" t="s">
        <v>145</v>
      </c>
      <c r="E85" s="82" t="s">
        <v>50</v>
      </c>
    </row>
    <row r="86" spans="1:5" x14ac:dyDescent="0.25">
      <c r="A86" s="82">
        <v>74</v>
      </c>
      <c r="B86" s="1" t="s">
        <v>139</v>
      </c>
      <c r="C86" s="17" t="s">
        <v>48</v>
      </c>
      <c r="D86" s="17" t="s">
        <v>146</v>
      </c>
      <c r="E86" s="82" t="s">
        <v>109</v>
      </c>
    </row>
    <row r="87" spans="1:5" x14ac:dyDescent="0.25">
      <c r="A87" s="82">
        <v>75</v>
      </c>
      <c r="B87" s="1" t="s">
        <v>147</v>
      </c>
      <c r="C87" s="17" t="s">
        <v>48</v>
      </c>
      <c r="D87" s="17" t="s">
        <v>148</v>
      </c>
      <c r="E87" s="82" t="s">
        <v>50</v>
      </c>
    </row>
    <row r="88" spans="1:5" x14ac:dyDescent="0.25">
      <c r="A88" s="82">
        <v>76</v>
      </c>
      <c r="B88" s="1" t="s">
        <v>147</v>
      </c>
      <c r="C88" s="17" t="s">
        <v>48</v>
      </c>
      <c r="D88" s="17" t="s">
        <v>149</v>
      </c>
      <c r="E88" s="82" t="s">
        <v>50</v>
      </c>
    </row>
    <row r="89" spans="1:5" x14ac:dyDescent="0.25">
      <c r="A89" s="82">
        <v>77</v>
      </c>
      <c r="B89" s="1" t="s">
        <v>147</v>
      </c>
      <c r="C89" s="17" t="s">
        <v>48</v>
      </c>
      <c r="D89" s="17" t="s">
        <v>150</v>
      </c>
      <c r="E89" s="82" t="s">
        <v>50</v>
      </c>
    </row>
    <row r="90" spans="1:5" x14ac:dyDescent="0.25">
      <c r="A90" s="82">
        <v>78</v>
      </c>
      <c r="B90" s="1" t="s">
        <v>147</v>
      </c>
      <c r="C90" s="17" t="s">
        <v>48</v>
      </c>
      <c r="D90" s="17" t="s">
        <v>151</v>
      </c>
      <c r="E90" s="82" t="s">
        <v>50</v>
      </c>
    </row>
    <row r="91" spans="1:5" x14ac:dyDescent="0.25">
      <c r="A91" s="82">
        <v>79</v>
      </c>
      <c r="B91" s="1" t="s">
        <v>147</v>
      </c>
      <c r="C91" s="17" t="s">
        <v>48</v>
      </c>
      <c r="D91" s="17" t="s">
        <v>152</v>
      </c>
      <c r="E91" s="82" t="s">
        <v>50</v>
      </c>
    </row>
    <row r="92" spans="1:5" x14ac:dyDescent="0.25">
      <c r="A92" s="82">
        <v>80</v>
      </c>
      <c r="B92" s="1" t="s">
        <v>153</v>
      </c>
      <c r="C92" s="17" t="s">
        <v>52</v>
      </c>
      <c r="D92" s="17" t="s">
        <v>154</v>
      </c>
      <c r="E92" s="82" t="s">
        <v>109</v>
      </c>
    </row>
    <row r="93" spans="1:5" x14ac:dyDescent="0.25">
      <c r="A93" s="82">
        <v>81</v>
      </c>
      <c r="B93" s="1" t="s">
        <v>153</v>
      </c>
      <c r="C93" s="17" t="s">
        <v>48</v>
      </c>
      <c r="D93" s="17" t="s">
        <v>155</v>
      </c>
      <c r="E93" s="82" t="s">
        <v>50</v>
      </c>
    </row>
    <row r="94" spans="1:5" x14ac:dyDescent="0.25">
      <c r="A94" s="82">
        <v>82</v>
      </c>
      <c r="B94" s="1" t="s">
        <v>153</v>
      </c>
      <c r="C94" s="17" t="s">
        <v>52</v>
      </c>
      <c r="D94" s="17" t="s">
        <v>156</v>
      </c>
      <c r="E94" s="82" t="s">
        <v>109</v>
      </c>
    </row>
    <row r="95" spans="1:5" x14ac:dyDescent="0.25">
      <c r="A95" s="82">
        <v>83</v>
      </c>
      <c r="B95" s="1" t="s">
        <v>153</v>
      </c>
      <c r="C95" s="17" t="s">
        <v>48</v>
      </c>
      <c r="D95" s="17" t="s">
        <v>157</v>
      </c>
      <c r="E95" s="82" t="s">
        <v>50</v>
      </c>
    </row>
    <row r="96" spans="1:5" x14ac:dyDescent="0.25">
      <c r="A96" s="82">
        <v>84</v>
      </c>
      <c r="B96" s="1" t="s">
        <v>153</v>
      </c>
      <c r="C96" s="17" t="s">
        <v>48</v>
      </c>
      <c r="D96" s="17" t="s">
        <v>158</v>
      </c>
      <c r="E96" s="82" t="s">
        <v>50</v>
      </c>
    </row>
    <row r="97" spans="1:5" x14ac:dyDescent="0.25">
      <c r="A97" s="82">
        <v>85</v>
      </c>
      <c r="B97" s="1" t="s">
        <v>159</v>
      </c>
      <c r="C97" s="17" t="s">
        <v>48</v>
      </c>
      <c r="D97" s="17" t="s">
        <v>160</v>
      </c>
      <c r="E97" s="82" t="s">
        <v>50</v>
      </c>
    </row>
    <row r="98" spans="1:5" x14ac:dyDescent="0.25">
      <c r="A98" s="82">
        <v>86</v>
      </c>
      <c r="B98" s="1" t="s">
        <v>159</v>
      </c>
      <c r="C98" s="17" t="s">
        <v>48</v>
      </c>
      <c r="D98" s="17" t="s">
        <v>161</v>
      </c>
      <c r="E98" s="82" t="s">
        <v>50</v>
      </c>
    </row>
    <row r="99" spans="1:5" x14ac:dyDescent="0.25">
      <c r="A99" s="82">
        <v>87</v>
      </c>
      <c r="B99" s="1" t="s">
        <v>159</v>
      </c>
      <c r="C99" s="17" t="s">
        <v>48</v>
      </c>
      <c r="D99" s="17" t="s">
        <v>162</v>
      </c>
      <c r="E99" s="82" t="s">
        <v>50</v>
      </c>
    </row>
    <row r="100" spans="1:5" x14ac:dyDescent="0.25">
      <c r="A100" s="82">
        <v>88</v>
      </c>
      <c r="B100" s="1" t="s">
        <v>159</v>
      </c>
      <c r="C100" s="17" t="s">
        <v>48</v>
      </c>
      <c r="D100" s="17" t="s">
        <v>163</v>
      </c>
      <c r="E100" s="82" t="s">
        <v>50</v>
      </c>
    </row>
    <row r="101" spans="1:5" x14ac:dyDescent="0.25">
      <c r="A101" s="82">
        <v>89</v>
      </c>
      <c r="B101" s="1" t="s">
        <v>159</v>
      </c>
      <c r="C101" s="17" t="s">
        <v>48</v>
      </c>
      <c r="D101" s="17" t="s">
        <v>164</v>
      </c>
      <c r="E101" s="82" t="s">
        <v>50</v>
      </c>
    </row>
    <row r="102" spans="1:5" x14ac:dyDescent="0.25">
      <c r="A102" s="82">
        <v>90</v>
      </c>
      <c r="B102" s="1" t="s">
        <v>159</v>
      </c>
      <c r="C102" s="17" t="s">
        <v>48</v>
      </c>
      <c r="D102" s="17" t="s">
        <v>165</v>
      </c>
      <c r="E102" s="82" t="s">
        <v>50</v>
      </c>
    </row>
    <row r="103" spans="1:5" x14ac:dyDescent="0.25">
      <c r="A103" s="82">
        <v>91</v>
      </c>
      <c r="B103" s="1" t="s">
        <v>159</v>
      </c>
      <c r="C103" s="17" t="s">
        <v>48</v>
      </c>
      <c r="D103" s="17" t="s">
        <v>166</v>
      </c>
      <c r="E103" s="82" t="s">
        <v>50</v>
      </c>
    </row>
    <row r="104" spans="1:5" x14ac:dyDescent="0.25">
      <c r="A104" s="82">
        <v>92</v>
      </c>
      <c r="B104" s="1" t="s">
        <v>159</v>
      </c>
      <c r="C104" s="17" t="s">
        <v>48</v>
      </c>
      <c r="D104" s="17" t="s">
        <v>167</v>
      </c>
      <c r="E104" s="82" t="s">
        <v>50</v>
      </c>
    </row>
    <row r="105" spans="1:5" x14ac:dyDescent="0.25">
      <c r="A105" s="82">
        <v>93</v>
      </c>
      <c r="B105" s="1" t="s">
        <v>159</v>
      </c>
      <c r="C105" s="17" t="s">
        <v>48</v>
      </c>
      <c r="D105" s="17" t="s">
        <v>168</v>
      </c>
      <c r="E105" s="82" t="s">
        <v>50</v>
      </c>
    </row>
    <row r="106" spans="1:5" x14ac:dyDescent="0.25">
      <c r="A106" s="82">
        <v>94</v>
      </c>
      <c r="B106" s="1" t="s">
        <v>169</v>
      </c>
      <c r="C106" s="17" t="s">
        <v>52</v>
      </c>
      <c r="D106" s="17" t="s">
        <v>170</v>
      </c>
      <c r="E106" s="82" t="s">
        <v>109</v>
      </c>
    </row>
    <row r="107" spans="1:5" x14ac:dyDescent="0.25">
      <c r="A107" s="82">
        <v>95</v>
      </c>
      <c r="B107" s="1" t="s">
        <v>169</v>
      </c>
      <c r="C107" s="17" t="s">
        <v>48</v>
      </c>
      <c r="D107" s="17" t="s">
        <v>171</v>
      </c>
      <c r="E107" s="82" t="s">
        <v>50</v>
      </c>
    </row>
    <row r="108" spans="1:5" x14ac:dyDescent="0.25">
      <c r="A108" s="82">
        <v>96</v>
      </c>
      <c r="B108" s="1" t="s">
        <v>169</v>
      </c>
      <c r="C108" s="17" t="s">
        <v>48</v>
      </c>
      <c r="D108" s="17" t="s">
        <v>172</v>
      </c>
      <c r="E108" s="82" t="s">
        <v>50</v>
      </c>
    </row>
    <row r="109" spans="1:5" x14ac:dyDescent="0.25">
      <c r="A109" s="82">
        <v>97</v>
      </c>
      <c r="B109" s="1" t="s">
        <v>169</v>
      </c>
      <c r="C109" s="17" t="s">
        <v>48</v>
      </c>
      <c r="D109" s="17" t="s">
        <v>173</v>
      </c>
      <c r="E109" s="82" t="s">
        <v>50</v>
      </c>
    </row>
    <row r="110" spans="1:5" x14ac:dyDescent="0.25">
      <c r="A110" s="82">
        <v>98</v>
      </c>
      <c r="B110" s="1" t="s">
        <v>169</v>
      </c>
      <c r="C110" s="17" t="s">
        <v>48</v>
      </c>
      <c r="D110" s="17" t="s">
        <v>174</v>
      </c>
      <c r="E110" s="82" t="s">
        <v>50</v>
      </c>
    </row>
    <row r="111" spans="1:5" s="118" customFormat="1" x14ac:dyDescent="0.25">
      <c r="A111" s="111">
        <v>164</v>
      </c>
      <c r="B111" s="119" t="s">
        <v>169</v>
      </c>
      <c r="C111" s="107" t="s">
        <v>52</v>
      </c>
      <c r="D111" s="107" t="s">
        <v>175</v>
      </c>
      <c r="E111" s="111" t="s">
        <v>50</v>
      </c>
    </row>
    <row r="112" spans="1:5" s="118" customFormat="1" x14ac:dyDescent="0.25">
      <c r="A112" s="111">
        <v>165</v>
      </c>
      <c r="B112" s="119" t="s">
        <v>169</v>
      </c>
      <c r="C112" s="107" t="s">
        <v>48</v>
      </c>
      <c r="D112" s="107" t="s">
        <v>176</v>
      </c>
      <c r="E112" s="111" t="s">
        <v>50</v>
      </c>
    </row>
    <row r="113" spans="1:5" s="118" customFormat="1" x14ac:dyDescent="0.25">
      <c r="A113" s="111">
        <v>166</v>
      </c>
      <c r="B113" s="119" t="s">
        <v>169</v>
      </c>
      <c r="C113" s="107" t="s">
        <v>52</v>
      </c>
      <c r="D113" s="107" t="s">
        <v>177</v>
      </c>
      <c r="E113" s="111" t="s">
        <v>50</v>
      </c>
    </row>
    <row r="114" spans="1:5" x14ac:dyDescent="0.25">
      <c r="A114" s="82">
        <v>99</v>
      </c>
      <c r="B114" s="1" t="s">
        <v>178</v>
      </c>
      <c r="C114" s="17" t="s">
        <v>52</v>
      </c>
      <c r="D114" s="17" t="s">
        <v>179</v>
      </c>
      <c r="E114" s="82" t="s">
        <v>109</v>
      </c>
    </row>
    <row r="115" spans="1:5" x14ac:dyDescent="0.25">
      <c r="A115" s="82">
        <v>100</v>
      </c>
      <c r="B115" s="1" t="s">
        <v>178</v>
      </c>
      <c r="C115" s="17" t="s">
        <v>48</v>
      </c>
      <c r="D115" s="17" t="s">
        <v>180</v>
      </c>
      <c r="E115" s="82" t="s">
        <v>50</v>
      </c>
    </row>
    <row r="116" spans="1:5" x14ac:dyDescent="0.25">
      <c r="A116" s="82">
        <v>101</v>
      </c>
      <c r="B116" s="1" t="s">
        <v>178</v>
      </c>
      <c r="C116" s="17" t="s">
        <v>48</v>
      </c>
      <c r="D116" s="17" t="s">
        <v>181</v>
      </c>
      <c r="E116" s="82" t="s">
        <v>50</v>
      </c>
    </row>
    <row r="117" spans="1:5" x14ac:dyDescent="0.25">
      <c r="A117" s="82">
        <v>102</v>
      </c>
      <c r="B117" s="1" t="s">
        <v>182</v>
      </c>
      <c r="C117" s="17" t="s">
        <v>52</v>
      </c>
      <c r="D117" s="17" t="s">
        <v>183</v>
      </c>
      <c r="E117" s="82" t="s">
        <v>109</v>
      </c>
    </row>
    <row r="118" spans="1:5" x14ac:dyDescent="0.25">
      <c r="A118" s="82">
        <v>103</v>
      </c>
      <c r="B118" s="1" t="s">
        <v>182</v>
      </c>
      <c r="C118" s="17" t="s">
        <v>52</v>
      </c>
      <c r="D118" s="17" t="s">
        <v>184</v>
      </c>
      <c r="E118" s="82" t="s">
        <v>109</v>
      </c>
    </row>
    <row r="119" spans="1:5" x14ac:dyDescent="0.25">
      <c r="A119" s="82">
        <v>104</v>
      </c>
      <c r="B119" s="1" t="s">
        <v>182</v>
      </c>
      <c r="C119" s="17" t="s">
        <v>48</v>
      </c>
      <c r="D119" s="17" t="s">
        <v>185</v>
      </c>
      <c r="E119" s="82" t="s">
        <v>109</v>
      </c>
    </row>
    <row r="120" spans="1:5" x14ac:dyDescent="0.25">
      <c r="A120" s="82">
        <v>105</v>
      </c>
      <c r="B120" s="1" t="s">
        <v>182</v>
      </c>
      <c r="C120" s="17" t="s">
        <v>48</v>
      </c>
      <c r="D120" s="17" t="s">
        <v>186</v>
      </c>
      <c r="E120" s="82" t="s">
        <v>109</v>
      </c>
    </row>
    <row r="121" spans="1:5" x14ac:dyDescent="0.25">
      <c r="A121" s="82">
        <v>106</v>
      </c>
      <c r="B121" s="1" t="s">
        <v>187</v>
      </c>
      <c r="C121" s="17" t="s">
        <v>48</v>
      </c>
      <c r="D121" s="17" t="s">
        <v>188</v>
      </c>
      <c r="E121" s="82" t="s">
        <v>109</v>
      </c>
    </row>
    <row r="122" spans="1:5" x14ac:dyDescent="0.25">
      <c r="A122" s="82">
        <v>107</v>
      </c>
      <c r="B122" s="1" t="s">
        <v>187</v>
      </c>
      <c r="C122" s="17" t="s">
        <v>52</v>
      </c>
      <c r="D122" s="17" t="s">
        <v>189</v>
      </c>
      <c r="E122" s="82" t="s">
        <v>109</v>
      </c>
    </row>
    <row r="123" spans="1:5" x14ac:dyDescent="0.25">
      <c r="A123" s="82">
        <v>108</v>
      </c>
      <c r="B123" s="1" t="s">
        <v>187</v>
      </c>
      <c r="C123" s="17" t="s">
        <v>48</v>
      </c>
      <c r="D123" s="17" t="s">
        <v>190</v>
      </c>
      <c r="E123" s="82" t="s">
        <v>50</v>
      </c>
    </row>
    <row r="124" spans="1:5" x14ac:dyDescent="0.25">
      <c r="A124" s="82">
        <v>109</v>
      </c>
      <c r="B124" s="1" t="s">
        <v>187</v>
      </c>
      <c r="C124" s="17" t="s">
        <v>48</v>
      </c>
      <c r="D124" s="17" t="s">
        <v>191</v>
      </c>
      <c r="E124" s="82" t="s">
        <v>50</v>
      </c>
    </row>
    <row r="125" spans="1:5" x14ac:dyDescent="0.25">
      <c r="A125" s="82">
        <v>110</v>
      </c>
      <c r="B125" s="1" t="s">
        <v>187</v>
      </c>
      <c r="C125" s="17" t="s">
        <v>48</v>
      </c>
      <c r="D125" s="17" t="s">
        <v>192</v>
      </c>
      <c r="E125" s="82" t="s">
        <v>109</v>
      </c>
    </row>
    <row r="126" spans="1:5" x14ac:dyDescent="0.25">
      <c r="A126" s="82">
        <v>111</v>
      </c>
      <c r="B126" s="1" t="s">
        <v>187</v>
      </c>
      <c r="C126" s="17" t="s">
        <v>48</v>
      </c>
      <c r="D126" s="17" t="s">
        <v>193</v>
      </c>
      <c r="E126" s="82" t="s">
        <v>50</v>
      </c>
    </row>
    <row r="127" spans="1:5" x14ac:dyDescent="0.25">
      <c r="A127" s="82">
        <v>112</v>
      </c>
      <c r="B127" s="1" t="s">
        <v>187</v>
      </c>
      <c r="C127" s="17" t="s">
        <v>48</v>
      </c>
      <c r="D127" s="17" t="s">
        <v>194</v>
      </c>
      <c r="E127" s="82" t="s">
        <v>109</v>
      </c>
    </row>
    <row r="128" spans="1:5" x14ac:dyDescent="0.25">
      <c r="A128" s="82">
        <v>113</v>
      </c>
      <c r="B128" s="1" t="s">
        <v>187</v>
      </c>
      <c r="C128" s="17" t="s">
        <v>52</v>
      </c>
      <c r="D128" s="17" t="s">
        <v>195</v>
      </c>
      <c r="E128" s="82" t="s">
        <v>109</v>
      </c>
    </row>
    <row r="129" spans="1:5" x14ac:dyDescent="0.25">
      <c r="A129" s="82">
        <v>114</v>
      </c>
      <c r="B129" s="1" t="s">
        <v>187</v>
      </c>
      <c r="C129" s="17" t="s">
        <v>48</v>
      </c>
      <c r="D129" s="17" t="s">
        <v>196</v>
      </c>
      <c r="E129" s="82" t="s">
        <v>109</v>
      </c>
    </row>
    <row r="130" spans="1:5" x14ac:dyDescent="0.25">
      <c r="A130" s="82">
        <v>115</v>
      </c>
      <c r="B130" s="1" t="s">
        <v>187</v>
      </c>
      <c r="C130" s="17" t="s">
        <v>48</v>
      </c>
      <c r="D130" s="17" t="s">
        <v>197</v>
      </c>
      <c r="E130" s="82" t="s">
        <v>50</v>
      </c>
    </row>
    <row r="131" spans="1:5" x14ac:dyDescent="0.25">
      <c r="A131" s="82">
        <v>116</v>
      </c>
      <c r="B131" s="1" t="s">
        <v>187</v>
      </c>
      <c r="C131" s="17" t="s">
        <v>48</v>
      </c>
      <c r="D131" s="17" t="s">
        <v>198</v>
      </c>
      <c r="E131" s="82" t="s">
        <v>50</v>
      </c>
    </row>
    <row r="132" spans="1:5" x14ac:dyDescent="0.25">
      <c r="A132" s="82">
        <v>117</v>
      </c>
      <c r="B132" s="1" t="s">
        <v>187</v>
      </c>
      <c r="C132" s="17" t="s">
        <v>48</v>
      </c>
      <c r="D132" s="17" t="s">
        <v>199</v>
      </c>
      <c r="E132" s="82" t="s">
        <v>50</v>
      </c>
    </row>
    <row r="133" spans="1:5" x14ac:dyDescent="0.25">
      <c r="A133" s="82">
        <v>118</v>
      </c>
      <c r="B133" s="1" t="s">
        <v>187</v>
      </c>
      <c r="C133" s="17" t="s">
        <v>48</v>
      </c>
      <c r="D133" s="17" t="s">
        <v>200</v>
      </c>
      <c r="E133" s="82" t="s">
        <v>109</v>
      </c>
    </row>
    <row r="134" spans="1:5" x14ac:dyDescent="0.25">
      <c r="A134" s="82">
        <v>119</v>
      </c>
      <c r="B134" s="1" t="s">
        <v>187</v>
      </c>
      <c r="C134" s="17" t="s">
        <v>52</v>
      </c>
      <c r="D134" s="17" t="s">
        <v>201</v>
      </c>
      <c r="E134" s="82" t="s">
        <v>109</v>
      </c>
    </row>
    <row r="135" spans="1:5" x14ac:dyDescent="0.25">
      <c r="A135" s="82">
        <v>120</v>
      </c>
      <c r="B135" s="1" t="s">
        <v>187</v>
      </c>
      <c r="C135" s="17" t="s">
        <v>48</v>
      </c>
      <c r="D135" s="17" t="s">
        <v>202</v>
      </c>
      <c r="E135" s="82" t="s">
        <v>50</v>
      </c>
    </row>
    <row r="136" spans="1:5" x14ac:dyDescent="0.25">
      <c r="A136" s="82">
        <v>121</v>
      </c>
      <c r="B136" s="1" t="s">
        <v>187</v>
      </c>
      <c r="C136" s="17" t="s">
        <v>48</v>
      </c>
      <c r="D136" s="17" t="s">
        <v>203</v>
      </c>
      <c r="E136" s="82" t="s">
        <v>50</v>
      </c>
    </row>
    <row r="137" spans="1:5" x14ac:dyDescent="0.25">
      <c r="A137" s="82">
        <v>122</v>
      </c>
      <c r="B137" s="1" t="s">
        <v>187</v>
      </c>
      <c r="C137" s="17" t="s">
        <v>48</v>
      </c>
      <c r="D137" s="17" t="s">
        <v>204</v>
      </c>
      <c r="E137" s="82" t="s">
        <v>50</v>
      </c>
    </row>
    <row r="138" spans="1:5" x14ac:dyDescent="0.25">
      <c r="A138" s="82">
        <v>123</v>
      </c>
      <c r="B138" s="1" t="s">
        <v>187</v>
      </c>
      <c r="C138" s="17" t="s">
        <v>48</v>
      </c>
      <c r="D138" s="17" t="s">
        <v>205</v>
      </c>
      <c r="E138" s="82" t="s">
        <v>50</v>
      </c>
    </row>
    <row r="139" spans="1:5" x14ac:dyDescent="0.25">
      <c r="A139" s="82">
        <v>124</v>
      </c>
      <c r="B139" s="1" t="s">
        <v>187</v>
      </c>
      <c r="C139" s="17" t="s">
        <v>48</v>
      </c>
      <c r="D139" s="17" t="s">
        <v>206</v>
      </c>
      <c r="E139" s="82" t="s">
        <v>50</v>
      </c>
    </row>
    <row r="140" spans="1:5" x14ac:dyDescent="0.25">
      <c r="A140" s="111">
        <v>167</v>
      </c>
      <c r="B140" s="107" t="s">
        <v>187</v>
      </c>
      <c r="C140" s="107" t="s">
        <v>52</v>
      </c>
      <c r="D140" s="107" t="s">
        <v>207</v>
      </c>
      <c r="E140" s="111"/>
    </row>
    <row r="141" spans="1:5" x14ac:dyDescent="0.25">
      <c r="A141" s="111">
        <v>168</v>
      </c>
      <c r="B141" s="107" t="s">
        <v>187</v>
      </c>
      <c r="C141" s="107" t="s">
        <v>48</v>
      </c>
      <c r="D141" s="107" t="s">
        <v>208</v>
      </c>
      <c r="E141" s="111" t="s">
        <v>50</v>
      </c>
    </row>
    <row r="142" spans="1:5" x14ac:dyDescent="0.25">
      <c r="A142" s="111">
        <v>169</v>
      </c>
      <c r="B142" s="107" t="s">
        <v>187</v>
      </c>
      <c r="C142" s="107" t="s">
        <v>48</v>
      </c>
      <c r="D142" s="107" t="s">
        <v>209</v>
      </c>
      <c r="E142" s="111" t="s">
        <v>50</v>
      </c>
    </row>
    <row r="143" spans="1:5" x14ac:dyDescent="0.25">
      <c r="A143" s="111">
        <v>170</v>
      </c>
      <c r="B143" s="107" t="s">
        <v>187</v>
      </c>
      <c r="C143" s="107" t="s">
        <v>48</v>
      </c>
      <c r="D143" s="107" t="s">
        <v>210</v>
      </c>
      <c r="E143" s="111" t="s">
        <v>50</v>
      </c>
    </row>
    <row r="144" spans="1:5" x14ac:dyDescent="0.25">
      <c r="A144" s="111">
        <v>171</v>
      </c>
      <c r="B144" s="129" t="s">
        <v>187</v>
      </c>
      <c r="C144" s="129" t="s">
        <v>48</v>
      </c>
      <c r="D144" s="129" t="s">
        <v>211</v>
      </c>
      <c r="E144" s="111" t="s">
        <v>50</v>
      </c>
    </row>
    <row r="145" spans="1:5" x14ac:dyDescent="0.25">
      <c r="A145" s="111">
        <v>172</v>
      </c>
      <c r="B145" s="129" t="s">
        <v>187</v>
      </c>
      <c r="C145" s="129" t="s">
        <v>48</v>
      </c>
      <c r="D145" s="129" t="s">
        <v>212</v>
      </c>
      <c r="E145" s="111" t="s">
        <v>50</v>
      </c>
    </row>
    <row r="146" spans="1:5" x14ac:dyDescent="0.25">
      <c r="A146" s="111">
        <v>173</v>
      </c>
      <c r="B146" s="129" t="s">
        <v>187</v>
      </c>
      <c r="C146" s="129" t="s">
        <v>48</v>
      </c>
      <c r="D146" s="129" t="s">
        <v>213</v>
      </c>
      <c r="E146" s="111" t="s">
        <v>50</v>
      </c>
    </row>
    <row r="147" spans="1:5" s="118" customFormat="1" x14ac:dyDescent="0.25">
      <c r="A147" s="111">
        <v>174</v>
      </c>
      <c r="B147" s="107" t="s">
        <v>214</v>
      </c>
      <c r="C147" s="107" t="s">
        <v>52</v>
      </c>
      <c r="D147" s="107" t="s">
        <v>215</v>
      </c>
      <c r="E147" s="111"/>
    </row>
    <row r="148" spans="1:5" s="118" customFormat="1" x14ac:dyDescent="0.25">
      <c r="A148" s="111">
        <v>175</v>
      </c>
      <c r="B148" s="107" t="s">
        <v>216</v>
      </c>
      <c r="C148" s="107" t="s">
        <v>52</v>
      </c>
      <c r="D148" s="107" t="s">
        <v>217</v>
      </c>
      <c r="E148" s="111"/>
    </row>
    <row r="149" spans="1:5" s="118" customFormat="1" x14ac:dyDescent="0.25">
      <c r="A149" s="111">
        <v>176</v>
      </c>
      <c r="B149" s="107" t="s">
        <v>216</v>
      </c>
      <c r="C149" s="107" t="s">
        <v>52</v>
      </c>
      <c r="D149" s="107" t="s">
        <v>218</v>
      </c>
      <c r="E149" s="111"/>
    </row>
    <row r="150" spans="1:5" s="118" customFormat="1" x14ac:dyDescent="0.25">
      <c r="A150" s="111">
        <v>177</v>
      </c>
      <c r="B150" s="107" t="s">
        <v>216</v>
      </c>
      <c r="C150" s="107" t="s">
        <v>52</v>
      </c>
      <c r="D150" s="107" t="s">
        <v>219</v>
      </c>
      <c r="E150" s="111"/>
    </row>
    <row r="151" spans="1:5" s="118" customFormat="1" x14ac:dyDescent="0.25">
      <c r="A151" s="111">
        <v>178</v>
      </c>
      <c r="B151" s="107" t="s">
        <v>216</v>
      </c>
      <c r="C151" s="107" t="s">
        <v>52</v>
      </c>
      <c r="D151" s="107" t="s">
        <v>220</v>
      </c>
      <c r="E151" s="111"/>
    </row>
    <row r="152" spans="1:5" s="118" customFormat="1" x14ac:dyDescent="0.25">
      <c r="A152" s="111">
        <v>179</v>
      </c>
      <c r="B152" s="107" t="s">
        <v>216</v>
      </c>
      <c r="C152" s="107" t="s">
        <v>52</v>
      </c>
      <c r="D152" s="107" t="s">
        <v>221</v>
      </c>
      <c r="E152" s="111"/>
    </row>
    <row r="153" spans="1:5" s="118" customFormat="1" x14ac:dyDescent="0.25">
      <c r="A153" s="111">
        <v>180</v>
      </c>
      <c r="B153" s="107" t="s">
        <v>216</v>
      </c>
      <c r="C153" s="107" t="s">
        <v>52</v>
      </c>
      <c r="D153" s="107" t="s">
        <v>222</v>
      </c>
      <c r="E153" s="111"/>
    </row>
    <row r="154" spans="1:5" x14ac:dyDescent="0.25">
      <c r="A154" s="111">
        <v>181</v>
      </c>
      <c r="B154" s="107" t="s">
        <v>223</v>
      </c>
      <c r="C154" s="107" t="s">
        <v>52</v>
      </c>
      <c r="D154" s="125" t="s">
        <v>224</v>
      </c>
      <c r="E154" s="111"/>
    </row>
    <row r="155" spans="1:5" s="118" customFormat="1" x14ac:dyDescent="0.25">
      <c r="A155" s="111">
        <v>182</v>
      </c>
      <c r="B155" s="107" t="s">
        <v>223</v>
      </c>
      <c r="C155" s="107" t="s">
        <v>52</v>
      </c>
      <c r="D155" s="125" t="s">
        <v>225</v>
      </c>
      <c r="E155" s="111"/>
    </row>
    <row r="156" spans="1:5" s="124" customFormat="1" x14ac:dyDescent="0.25">
      <c r="A156" s="176">
        <v>183</v>
      </c>
      <c r="B156" s="107" t="s">
        <v>223</v>
      </c>
      <c r="C156" s="126" t="s">
        <v>52</v>
      </c>
      <c r="D156" s="128" t="s">
        <v>226</v>
      </c>
      <c r="E156" s="127"/>
    </row>
    <row r="157" spans="1:5" x14ac:dyDescent="0.25">
      <c r="A157" s="176">
        <v>184</v>
      </c>
      <c r="B157" s="107" t="s">
        <v>223</v>
      </c>
      <c r="C157" s="107" t="s">
        <v>52</v>
      </c>
      <c r="D157" s="125" t="s">
        <v>227</v>
      </c>
      <c r="E157" s="82"/>
    </row>
    <row r="158" spans="1:5" x14ac:dyDescent="0.25">
      <c r="A158" s="82">
        <v>125</v>
      </c>
      <c r="B158" s="1" t="s">
        <v>228</v>
      </c>
      <c r="C158" s="17" t="s">
        <v>52</v>
      </c>
      <c r="D158" s="17" t="s">
        <v>229</v>
      </c>
      <c r="E158" s="82" t="s">
        <v>109</v>
      </c>
    </row>
    <row r="159" spans="1:5" x14ac:dyDescent="0.25">
      <c r="A159" s="82">
        <v>126</v>
      </c>
      <c r="B159" s="1" t="s">
        <v>228</v>
      </c>
      <c r="C159" s="17" t="s">
        <v>48</v>
      </c>
      <c r="D159" s="17" t="s">
        <v>230</v>
      </c>
      <c r="E159" s="82" t="s">
        <v>50</v>
      </c>
    </row>
    <row r="160" spans="1:5" x14ac:dyDescent="0.25">
      <c r="A160" s="111">
        <v>185</v>
      </c>
      <c r="B160" s="119" t="s">
        <v>231</v>
      </c>
      <c r="C160" s="107" t="s">
        <v>232</v>
      </c>
      <c r="D160" s="107" t="s">
        <v>233</v>
      </c>
      <c r="E160" s="111" t="s">
        <v>50</v>
      </c>
    </row>
    <row r="161" spans="1:5" x14ac:dyDescent="0.25">
      <c r="A161" s="82">
        <v>127</v>
      </c>
      <c r="B161" s="1" t="s">
        <v>234</v>
      </c>
      <c r="C161" s="17" t="s">
        <v>52</v>
      </c>
      <c r="D161" s="17" t="s">
        <v>235</v>
      </c>
      <c r="E161" s="82" t="s">
        <v>109</v>
      </c>
    </row>
    <row r="162" spans="1:5" x14ac:dyDescent="0.25">
      <c r="A162" s="82">
        <v>128</v>
      </c>
      <c r="B162" s="1" t="s">
        <v>234</v>
      </c>
      <c r="C162" s="17" t="s">
        <v>52</v>
      </c>
      <c r="D162" s="17" t="s">
        <v>236</v>
      </c>
      <c r="E162" s="82" t="s">
        <v>109</v>
      </c>
    </row>
    <row r="163" spans="1:5" x14ac:dyDescent="0.25">
      <c r="A163" s="82">
        <v>129</v>
      </c>
      <c r="B163" s="1" t="s">
        <v>234</v>
      </c>
      <c r="C163" s="17" t="s">
        <v>52</v>
      </c>
      <c r="D163" s="17" t="s">
        <v>237</v>
      </c>
      <c r="E163" s="82" t="s">
        <v>109</v>
      </c>
    </row>
    <row r="164" spans="1:5" x14ac:dyDescent="0.25">
      <c r="A164" s="82">
        <v>130</v>
      </c>
      <c r="B164" s="1" t="s">
        <v>234</v>
      </c>
      <c r="C164" s="17" t="s">
        <v>52</v>
      </c>
      <c r="D164" s="17" t="s">
        <v>238</v>
      </c>
      <c r="E164" s="82" t="s">
        <v>109</v>
      </c>
    </row>
    <row r="165" spans="1:5" x14ac:dyDescent="0.25">
      <c r="A165" s="82">
        <v>131</v>
      </c>
      <c r="B165" s="1" t="s">
        <v>234</v>
      </c>
      <c r="C165" s="17" t="s">
        <v>52</v>
      </c>
      <c r="D165" s="17" t="s">
        <v>239</v>
      </c>
      <c r="E165" s="82" t="s">
        <v>109</v>
      </c>
    </row>
    <row r="166" spans="1:5" x14ac:dyDescent="0.25">
      <c r="A166" s="111">
        <v>186</v>
      </c>
      <c r="B166" s="130" t="s">
        <v>240</v>
      </c>
      <c r="C166" s="129" t="s">
        <v>52</v>
      </c>
      <c r="D166" s="129" t="s">
        <v>241</v>
      </c>
      <c r="E166" s="111" t="s">
        <v>109</v>
      </c>
    </row>
    <row r="167" spans="1:5" x14ac:dyDescent="0.25">
      <c r="A167" s="82">
        <v>133</v>
      </c>
      <c r="B167" s="1" t="s">
        <v>242</v>
      </c>
      <c r="C167" s="17" t="s">
        <v>52</v>
      </c>
      <c r="D167" s="17" t="s">
        <v>243</v>
      </c>
      <c r="E167" s="82" t="s">
        <v>109</v>
      </c>
    </row>
    <row r="168" spans="1:5" x14ac:dyDescent="0.25">
      <c r="A168" s="82">
        <v>134</v>
      </c>
      <c r="B168" s="1" t="s">
        <v>242</v>
      </c>
      <c r="C168" s="17" t="s">
        <v>48</v>
      </c>
      <c r="D168" s="17" t="s">
        <v>244</v>
      </c>
      <c r="E168" s="82" t="s">
        <v>109</v>
      </c>
    </row>
    <row r="169" spans="1:5" x14ac:dyDescent="0.25">
      <c r="A169" s="82">
        <v>135</v>
      </c>
      <c r="B169" s="1" t="s">
        <v>242</v>
      </c>
      <c r="C169" s="17" t="s">
        <v>48</v>
      </c>
      <c r="D169" s="17" t="s">
        <v>245</v>
      </c>
      <c r="E169" s="82" t="s">
        <v>50</v>
      </c>
    </row>
    <row r="170" spans="1:5" x14ac:dyDescent="0.25">
      <c r="A170" s="82">
        <v>136</v>
      </c>
      <c r="B170" s="1" t="s">
        <v>242</v>
      </c>
      <c r="C170" s="17" t="s">
        <v>48</v>
      </c>
      <c r="D170" s="17" t="s">
        <v>246</v>
      </c>
      <c r="E170" s="82" t="s">
        <v>50</v>
      </c>
    </row>
    <row r="171" spans="1:5" x14ac:dyDescent="0.25">
      <c r="A171" s="82">
        <v>137</v>
      </c>
      <c r="B171" s="1" t="s">
        <v>242</v>
      </c>
      <c r="C171" s="17" t="s">
        <v>52</v>
      </c>
      <c r="D171" s="17" t="s">
        <v>247</v>
      </c>
      <c r="E171" s="82" t="s">
        <v>109</v>
      </c>
    </row>
    <row r="172" spans="1:5" x14ac:dyDescent="0.25">
      <c r="A172" s="82">
        <v>138</v>
      </c>
      <c r="B172" s="1" t="s">
        <v>248</v>
      </c>
      <c r="C172" s="17" t="s">
        <v>48</v>
      </c>
      <c r="D172" s="17" t="s">
        <v>249</v>
      </c>
      <c r="E172" s="82" t="s">
        <v>109</v>
      </c>
    </row>
    <row r="173" spans="1:5" x14ac:dyDescent="0.25">
      <c r="A173" s="82">
        <v>139</v>
      </c>
      <c r="B173" s="1" t="s">
        <v>250</v>
      </c>
      <c r="C173" s="17" t="s">
        <v>52</v>
      </c>
      <c r="D173" s="17" t="s">
        <v>251</v>
      </c>
      <c r="E173" s="82" t="s">
        <v>109</v>
      </c>
    </row>
    <row r="174" spans="1:5" x14ac:dyDescent="0.25">
      <c r="A174" s="82">
        <v>140</v>
      </c>
      <c r="B174" s="1" t="s">
        <v>250</v>
      </c>
      <c r="C174" s="17" t="s">
        <v>48</v>
      </c>
      <c r="D174" s="17" t="s">
        <v>252</v>
      </c>
      <c r="E174" s="82" t="s">
        <v>50</v>
      </c>
    </row>
    <row r="175" spans="1:5" x14ac:dyDescent="0.25">
      <c r="A175" s="82">
        <v>141</v>
      </c>
      <c r="B175" s="1" t="s">
        <v>250</v>
      </c>
      <c r="C175" s="17" t="s">
        <v>48</v>
      </c>
      <c r="D175" s="17" t="s">
        <v>253</v>
      </c>
      <c r="E175" s="82" t="s">
        <v>109</v>
      </c>
    </row>
    <row r="176" spans="1:5" x14ac:dyDescent="0.25">
      <c r="A176" s="82">
        <v>142</v>
      </c>
      <c r="B176" s="1" t="s">
        <v>250</v>
      </c>
      <c r="C176" s="17" t="s">
        <v>48</v>
      </c>
      <c r="D176" s="17" t="s">
        <v>254</v>
      </c>
      <c r="E176" s="82" t="s">
        <v>50</v>
      </c>
    </row>
    <row r="177" spans="1:5" x14ac:dyDescent="0.25">
      <c r="A177" s="82">
        <v>143</v>
      </c>
      <c r="B177" s="1" t="s">
        <v>250</v>
      </c>
      <c r="C177" s="17" t="s">
        <v>48</v>
      </c>
      <c r="D177" s="17" t="s">
        <v>255</v>
      </c>
      <c r="E177" s="82" t="s">
        <v>50</v>
      </c>
    </row>
    <row r="178" spans="1:5" s="118" customFormat="1" x14ac:dyDescent="0.25">
      <c r="A178" s="111">
        <v>187</v>
      </c>
      <c r="B178" s="119" t="s">
        <v>250</v>
      </c>
      <c r="C178" s="107" t="s">
        <v>52</v>
      </c>
      <c r="D178" s="107" t="s">
        <v>256</v>
      </c>
      <c r="E178" s="111"/>
    </row>
    <row r="179" spans="1:5" s="118" customFormat="1" x14ac:dyDescent="0.25">
      <c r="A179" s="111">
        <v>188</v>
      </c>
      <c r="B179" s="119" t="s">
        <v>250</v>
      </c>
      <c r="C179" s="107" t="s">
        <v>48</v>
      </c>
      <c r="D179" s="107" t="s">
        <v>257</v>
      </c>
      <c r="E179" s="111"/>
    </row>
    <row r="180" spans="1:5" s="118" customFormat="1" x14ac:dyDescent="0.25">
      <c r="A180" s="111">
        <v>189</v>
      </c>
      <c r="B180" s="119" t="s">
        <v>250</v>
      </c>
      <c r="C180" s="107" t="s">
        <v>48</v>
      </c>
      <c r="D180" s="107" t="s">
        <v>258</v>
      </c>
      <c r="E180" s="111"/>
    </row>
    <row r="181" spans="1:5" s="118" customFormat="1" x14ac:dyDescent="0.25">
      <c r="A181" s="111">
        <v>190</v>
      </c>
      <c r="B181" s="119" t="s">
        <v>250</v>
      </c>
      <c r="C181" s="107" t="s">
        <v>48</v>
      </c>
      <c r="D181" s="107" t="s">
        <v>259</v>
      </c>
      <c r="E181" s="111" t="s">
        <v>260</v>
      </c>
    </row>
    <row r="182" spans="1:5" s="118" customFormat="1" x14ac:dyDescent="0.25">
      <c r="A182" s="176">
        <v>191</v>
      </c>
      <c r="B182" s="116" t="s">
        <v>261</v>
      </c>
      <c r="C182" s="157" t="s">
        <v>52</v>
      </c>
      <c r="D182" s="158" t="s">
        <v>262</v>
      </c>
      <c r="E182" s="111"/>
    </row>
    <row r="183" spans="1:5" s="118" customFormat="1" x14ac:dyDescent="0.25">
      <c r="A183" s="176">
        <v>192</v>
      </c>
      <c r="B183" s="116" t="s">
        <v>261</v>
      </c>
      <c r="C183" s="159" t="s">
        <v>52</v>
      </c>
      <c r="D183" s="160" t="s">
        <v>263</v>
      </c>
      <c r="E183" s="111"/>
    </row>
    <row r="184" spans="1:5" s="118" customFormat="1" x14ac:dyDescent="0.25">
      <c r="A184" s="176">
        <v>193</v>
      </c>
      <c r="B184" s="116" t="s">
        <v>261</v>
      </c>
      <c r="C184" s="159" t="s">
        <v>48</v>
      </c>
      <c r="D184" s="160" t="s">
        <v>264</v>
      </c>
      <c r="E184" s="111"/>
    </row>
    <row r="185" spans="1:5" x14ac:dyDescent="0.25">
      <c r="A185" s="82">
        <v>144</v>
      </c>
      <c r="B185" s="1" t="s">
        <v>265</v>
      </c>
      <c r="C185" s="17" t="s">
        <v>48</v>
      </c>
      <c r="D185" s="17" t="s">
        <v>266</v>
      </c>
      <c r="E185" s="82"/>
    </row>
    <row r="186" spans="1:5" x14ac:dyDescent="0.25">
      <c r="A186" s="82">
        <v>145</v>
      </c>
      <c r="B186" s="1" t="s">
        <v>265</v>
      </c>
      <c r="C186" s="17" t="s">
        <v>52</v>
      </c>
      <c r="D186" s="17" t="s">
        <v>267</v>
      </c>
      <c r="E186" s="82" t="s">
        <v>109</v>
      </c>
    </row>
    <row r="187" spans="1:5" x14ac:dyDescent="0.25">
      <c r="A187" s="82">
        <v>146</v>
      </c>
      <c r="B187" s="1" t="s">
        <v>265</v>
      </c>
      <c r="C187" s="17" t="s">
        <v>48</v>
      </c>
      <c r="D187" s="17" t="s">
        <v>268</v>
      </c>
      <c r="E187" s="82" t="s">
        <v>109</v>
      </c>
    </row>
    <row r="188" spans="1:5" x14ac:dyDescent="0.25">
      <c r="A188" s="82">
        <v>147</v>
      </c>
      <c r="B188" s="1" t="s">
        <v>265</v>
      </c>
      <c r="C188" s="17" t="s">
        <v>48</v>
      </c>
      <c r="D188" s="17" t="s">
        <v>269</v>
      </c>
      <c r="E188" s="82" t="s">
        <v>109</v>
      </c>
    </row>
    <row r="189" spans="1:5" x14ac:dyDescent="0.25">
      <c r="A189" s="82">
        <v>148</v>
      </c>
      <c r="B189" s="1" t="s">
        <v>265</v>
      </c>
      <c r="C189" s="17" t="s">
        <v>48</v>
      </c>
      <c r="D189" s="17" t="s">
        <v>270</v>
      </c>
      <c r="E189" s="82" t="s">
        <v>109</v>
      </c>
    </row>
    <row r="190" spans="1:5" x14ac:dyDescent="0.25">
      <c r="A190" s="82">
        <v>149</v>
      </c>
      <c r="B190" s="1" t="s">
        <v>271</v>
      </c>
      <c r="C190" s="17" t="s">
        <v>52</v>
      </c>
      <c r="D190" s="17" t="s">
        <v>272</v>
      </c>
      <c r="E190" s="82" t="s">
        <v>109</v>
      </c>
    </row>
    <row r="191" spans="1:5" x14ac:dyDescent="0.25">
      <c r="A191" s="82">
        <v>150</v>
      </c>
      <c r="B191" s="1" t="s">
        <v>271</v>
      </c>
      <c r="C191" s="17" t="s">
        <v>52</v>
      </c>
      <c r="D191" s="17" t="s">
        <v>273</v>
      </c>
      <c r="E191" s="82" t="s">
        <v>109</v>
      </c>
    </row>
    <row r="192" spans="1:5" x14ac:dyDescent="0.25">
      <c r="A192" s="82">
        <v>151</v>
      </c>
      <c r="B192" s="1" t="s">
        <v>271</v>
      </c>
      <c r="C192" s="17" t="s">
        <v>48</v>
      </c>
      <c r="D192" s="17" t="s">
        <v>274</v>
      </c>
      <c r="E192" s="82" t="s">
        <v>109</v>
      </c>
    </row>
    <row r="193" spans="1:5" x14ac:dyDescent="0.25">
      <c r="A193" s="82">
        <v>152</v>
      </c>
      <c r="B193" s="1" t="s">
        <v>271</v>
      </c>
      <c r="C193" s="17" t="s">
        <v>48</v>
      </c>
      <c r="D193" s="17" t="s">
        <v>275</v>
      </c>
      <c r="E193" s="82" t="s">
        <v>109</v>
      </c>
    </row>
    <row r="194" spans="1:5" x14ac:dyDescent="0.25">
      <c r="A194" s="82">
        <v>153</v>
      </c>
      <c r="B194" s="1" t="s">
        <v>271</v>
      </c>
      <c r="C194" s="17" t="s">
        <v>48</v>
      </c>
      <c r="D194" s="17" t="s">
        <v>276</v>
      </c>
      <c r="E194" s="82" t="s">
        <v>109</v>
      </c>
    </row>
    <row r="195" spans="1:5" x14ac:dyDescent="0.25">
      <c r="A195" s="111">
        <v>194</v>
      </c>
      <c r="B195" s="107" t="s">
        <v>277</v>
      </c>
      <c r="C195" s="107" t="s">
        <v>52</v>
      </c>
      <c r="D195" s="107" t="s">
        <v>278</v>
      </c>
      <c r="E195" s="111"/>
    </row>
    <row r="196" spans="1:5" x14ac:dyDescent="0.25">
      <c r="A196" s="111">
        <v>195</v>
      </c>
      <c r="B196" s="107" t="s">
        <v>279</v>
      </c>
      <c r="C196" s="107" t="s">
        <v>48</v>
      </c>
      <c r="D196" s="117" t="s">
        <v>280</v>
      </c>
      <c r="E196" s="111"/>
    </row>
    <row r="197" spans="1:5" x14ac:dyDescent="0.25">
      <c r="A197" s="176">
        <v>196</v>
      </c>
      <c r="B197" s="119" t="s">
        <v>281</v>
      </c>
      <c r="C197" s="112" t="s">
        <v>52</v>
      </c>
      <c r="D197" s="114" t="s">
        <v>282</v>
      </c>
      <c r="E197" s="111" t="s">
        <v>50</v>
      </c>
    </row>
    <row r="198" spans="1:5" ht="15.6" customHeight="1" x14ac:dyDescent="0.25">
      <c r="A198" s="176">
        <v>197</v>
      </c>
      <c r="B198" s="119" t="s">
        <v>281</v>
      </c>
      <c r="C198" s="112" t="s">
        <v>52</v>
      </c>
      <c r="D198" s="113" t="s">
        <v>283</v>
      </c>
      <c r="E198" s="111" t="s">
        <v>50</v>
      </c>
    </row>
    <row r="199" spans="1:5" x14ac:dyDescent="0.25">
      <c r="A199" s="176">
        <v>198</v>
      </c>
      <c r="B199" s="119" t="s">
        <v>281</v>
      </c>
      <c r="C199" s="141" t="s">
        <v>48</v>
      </c>
      <c r="D199" s="113" t="s">
        <v>284</v>
      </c>
      <c r="E199" s="142" t="s">
        <v>50</v>
      </c>
    </row>
    <row r="200" spans="1:5" x14ac:dyDescent="0.25">
      <c r="A200" s="176">
        <v>199</v>
      </c>
      <c r="B200" s="119" t="s">
        <v>281</v>
      </c>
      <c r="C200" s="112" t="s">
        <v>48</v>
      </c>
      <c r="D200" s="113" t="s">
        <v>285</v>
      </c>
      <c r="E200" s="111" t="s">
        <v>50</v>
      </c>
    </row>
    <row r="201" spans="1:5" ht="15.75" customHeight="1" x14ac:dyDescent="0.25">
      <c r="A201" s="176">
        <v>200</v>
      </c>
      <c r="B201" s="119" t="s">
        <v>286</v>
      </c>
      <c r="C201" s="112" t="s">
        <v>52</v>
      </c>
      <c r="D201" s="113" t="s">
        <v>287</v>
      </c>
      <c r="E201" s="111" t="s">
        <v>50</v>
      </c>
    </row>
    <row r="202" spans="1:5" x14ac:dyDescent="0.25">
      <c r="A202" s="176">
        <v>201</v>
      </c>
      <c r="B202" s="119" t="s">
        <v>286</v>
      </c>
      <c r="C202" s="112" t="s">
        <v>48</v>
      </c>
      <c r="D202" s="113" t="s">
        <v>288</v>
      </c>
      <c r="E202" s="111" t="s">
        <v>50</v>
      </c>
    </row>
    <row r="203" spans="1:5" x14ac:dyDescent="0.25">
      <c r="A203" s="176">
        <v>202</v>
      </c>
      <c r="B203" s="119" t="s">
        <v>289</v>
      </c>
      <c r="C203" s="107" t="s">
        <v>52</v>
      </c>
      <c r="D203" s="107" t="s">
        <v>290</v>
      </c>
      <c r="E203" s="111" t="s">
        <v>50</v>
      </c>
    </row>
    <row r="204" spans="1:5" x14ac:dyDescent="0.25">
      <c r="A204" s="176">
        <v>203</v>
      </c>
      <c r="B204" s="119" t="s">
        <v>291</v>
      </c>
      <c r="C204" s="107" t="s">
        <v>52</v>
      </c>
      <c r="D204" s="107" t="s">
        <v>292</v>
      </c>
      <c r="E204" s="111" t="s">
        <v>50</v>
      </c>
    </row>
    <row r="205" spans="1:5" x14ac:dyDescent="0.25">
      <c r="A205" s="176">
        <v>204</v>
      </c>
      <c r="B205" s="119" t="s">
        <v>293</v>
      </c>
      <c r="C205" s="112" t="s">
        <v>52</v>
      </c>
      <c r="D205" s="163" t="s">
        <v>294</v>
      </c>
      <c r="E205" s="111" t="s">
        <v>50</v>
      </c>
    </row>
    <row r="206" spans="1:5" ht="15.6" customHeight="1" x14ac:dyDescent="0.25">
      <c r="A206" s="176">
        <v>205</v>
      </c>
      <c r="B206" s="119" t="s">
        <v>293</v>
      </c>
      <c r="C206" s="112" t="s">
        <v>52</v>
      </c>
      <c r="D206" s="121" t="s">
        <v>295</v>
      </c>
      <c r="E206" s="111" t="s">
        <v>50</v>
      </c>
    </row>
    <row r="207" spans="1:5" x14ac:dyDescent="0.25">
      <c r="A207" s="176">
        <v>206</v>
      </c>
      <c r="B207" s="119" t="s">
        <v>293</v>
      </c>
      <c r="C207" s="141" t="s">
        <v>52</v>
      </c>
      <c r="D207" s="121" t="s">
        <v>296</v>
      </c>
      <c r="E207" s="142" t="s">
        <v>50</v>
      </c>
    </row>
    <row r="208" spans="1:5" x14ac:dyDescent="0.25">
      <c r="A208" s="176">
        <v>207</v>
      </c>
      <c r="B208" s="119" t="s">
        <v>293</v>
      </c>
      <c r="C208" s="112" t="s">
        <v>52</v>
      </c>
      <c r="D208" s="121" t="s">
        <v>297</v>
      </c>
      <c r="E208" s="111" t="s">
        <v>50</v>
      </c>
    </row>
    <row r="209" spans="1:5" ht="15.75" customHeight="1" x14ac:dyDescent="0.25">
      <c r="A209" s="176">
        <v>208</v>
      </c>
      <c r="B209" s="119" t="s">
        <v>293</v>
      </c>
      <c r="C209" s="112" t="s">
        <v>52</v>
      </c>
      <c r="D209" s="121" t="s">
        <v>298</v>
      </c>
      <c r="E209" s="111" t="s">
        <v>50</v>
      </c>
    </row>
    <row r="210" spans="1:5" x14ac:dyDescent="0.25">
      <c r="A210" s="176">
        <v>209</v>
      </c>
      <c r="B210" s="119" t="s">
        <v>293</v>
      </c>
      <c r="C210" s="112" t="s">
        <v>48</v>
      </c>
      <c r="D210" s="121" t="s">
        <v>299</v>
      </c>
      <c r="E210" s="111" t="s">
        <v>50</v>
      </c>
    </row>
    <row r="211" spans="1:5" x14ac:dyDescent="0.25">
      <c r="A211" s="176">
        <v>210</v>
      </c>
      <c r="B211" s="107" t="s">
        <v>300</v>
      </c>
      <c r="C211" s="107" t="s">
        <v>52</v>
      </c>
      <c r="D211" s="107" t="s">
        <v>301</v>
      </c>
      <c r="E211" s="142" t="s">
        <v>50</v>
      </c>
    </row>
    <row r="212" spans="1:5" x14ac:dyDescent="0.25">
      <c r="A212" s="176">
        <v>211</v>
      </c>
      <c r="B212" s="107" t="s">
        <v>300</v>
      </c>
      <c r="C212" s="107" t="s">
        <v>52</v>
      </c>
      <c r="D212" s="107" t="s">
        <v>302</v>
      </c>
      <c r="E212" s="142" t="s">
        <v>50</v>
      </c>
    </row>
    <row r="213" spans="1:5" x14ac:dyDescent="0.25">
      <c r="A213" s="176">
        <v>212</v>
      </c>
      <c r="B213" s="107" t="s">
        <v>300</v>
      </c>
      <c r="C213" s="107" t="s">
        <v>48</v>
      </c>
      <c r="D213" s="107" t="s">
        <v>303</v>
      </c>
      <c r="E213" s="142" t="s">
        <v>50</v>
      </c>
    </row>
    <row r="214" spans="1:5" x14ac:dyDescent="0.25">
      <c r="A214" s="176">
        <v>213</v>
      </c>
      <c r="B214" s="107" t="s">
        <v>300</v>
      </c>
      <c r="C214" s="107" t="s">
        <v>48</v>
      </c>
      <c r="D214" s="143" t="s">
        <v>304</v>
      </c>
      <c r="E214" s="142" t="s">
        <v>50</v>
      </c>
    </row>
    <row r="215" spans="1:5" ht="14.25" customHeight="1" x14ac:dyDescent="0.25">
      <c r="A215" s="176">
        <v>214</v>
      </c>
      <c r="B215" s="107" t="s">
        <v>300</v>
      </c>
      <c r="C215" s="107" t="s">
        <v>48</v>
      </c>
      <c r="D215" s="143" t="s">
        <v>305</v>
      </c>
      <c r="E215" s="142" t="s">
        <v>50</v>
      </c>
    </row>
    <row r="216" spans="1:5" x14ac:dyDescent="0.25">
      <c r="A216" s="176">
        <v>215</v>
      </c>
      <c r="B216" s="107" t="s">
        <v>300</v>
      </c>
      <c r="C216" s="107" t="s">
        <v>48</v>
      </c>
      <c r="D216" s="143" t="s">
        <v>306</v>
      </c>
      <c r="E216" s="142" t="s">
        <v>50</v>
      </c>
    </row>
    <row r="217" spans="1:5" x14ac:dyDescent="0.25">
      <c r="A217" s="176">
        <v>216</v>
      </c>
      <c r="B217" s="107" t="s">
        <v>300</v>
      </c>
      <c r="C217" s="107" t="s">
        <v>48</v>
      </c>
      <c r="D217" s="143" t="s">
        <v>307</v>
      </c>
      <c r="E217" s="142" t="s">
        <v>50</v>
      </c>
    </row>
    <row r="218" spans="1:5" x14ac:dyDescent="0.25">
      <c r="A218" s="176">
        <v>217</v>
      </c>
      <c r="B218" s="107" t="s">
        <v>300</v>
      </c>
      <c r="C218" s="107" t="s">
        <v>48</v>
      </c>
      <c r="D218" s="143" t="s">
        <v>308</v>
      </c>
      <c r="E218" s="142" t="s">
        <v>50</v>
      </c>
    </row>
    <row r="219" spans="1:5" x14ac:dyDescent="0.25">
      <c r="A219" s="176">
        <v>218</v>
      </c>
      <c r="B219" s="107" t="s">
        <v>309</v>
      </c>
      <c r="C219" s="107" t="s">
        <v>48</v>
      </c>
      <c r="D219" s="143" t="s">
        <v>310</v>
      </c>
      <c r="E219" s="142"/>
    </row>
    <row r="220" spans="1:5" x14ac:dyDescent="0.25">
      <c r="A220" s="176">
        <v>219</v>
      </c>
      <c r="B220" s="107" t="s">
        <v>309</v>
      </c>
      <c r="C220" s="107" t="s">
        <v>48</v>
      </c>
      <c r="D220" s="143" t="s">
        <v>311</v>
      </c>
      <c r="E220" s="142"/>
    </row>
    <row r="221" spans="1:5" s="118" customFormat="1" x14ac:dyDescent="0.25">
      <c r="A221" s="176">
        <v>220</v>
      </c>
      <c r="B221" s="107" t="s">
        <v>312</v>
      </c>
      <c r="C221" s="145" t="s">
        <v>52</v>
      </c>
      <c r="D221" s="107" t="s">
        <v>313</v>
      </c>
      <c r="E221" s="142"/>
    </row>
    <row r="222" spans="1:5" s="118" customFormat="1" x14ac:dyDescent="0.25">
      <c r="A222" s="176">
        <v>221</v>
      </c>
      <c r="B222" s="107" t="s">
        <v>312</v>
      </c>
      <c r="C222" s="145" t="s">
        <v>52</v>
      </c>
      <c r="D222" s="110" t="s">
        <v>314</v>
      </c>
      <c r="E222" s="142"/>
    </row>
    <row r="223" spans="1:5" s="118" customFormat="1" x14ac:dyDescent="0.25">
      <c r="A223" s="176">
        <v>222</v>
      </c>
      <c r="B223" s="107" t="s">
        <v>312</v>
      </c>
      <c r="C223" s="145" t="s">
        <v>52</v>
      </c>
      <c r="D223" s="107" t="s">
        <v>315</v>
      </c>
      <c r="E223" s="142"/>
    </row>
    <row r="224" spans="1:5" s="118" customFormat="1" x14ac:dyDescent="0.25">
      <c r="A224" s="176">
        <v>223</v>
      </c>
      <c r="B224" s="107" t="s">
        <v>312</v>
      </c>
      <c r="C224" s="145" t="s">
        <v>48</v>
      </c>
      <c r="D224" s="125" t="s">
        <v>316</v>
      </c>
      <c r="E224" s="142"/>
    </row>
    <row r="225" spans="1:5" x14ac:dyDescent="0.25">
      <c r="A225" s="176">
        <v>224</v>
      </c>
      <c r="B225" s="107" t="s">
        <v>317</v>
      </c>
      <c r="C225" s="107" t="s">
        <v>48</v>
      </c>
      <c r="D225" s="107" t="s">
        <v>318</v>
      </c>
      <c r="E225" s="111" t="s">
        <v>50</v>
      </c>
    </row>
    <row r="226" spans="1:5" x14ac:dyDescent="0.25">
      <c r="A226" s="176">
        <v>225</v>
      </c>
      <c r="B226" s="107" t="s">
        <v>317</v>
      </c>
      <c r="C226" s="107" t="s">
        <v>48</v>
      </c>
      <c r="D226" s="107" t="s">
        <v>319</v>
      </c>
      <c r="E226" s="111" t="s">
        <v>50</v>
      </c>
    </row>
    <row r="227" spans="1:5" x14ac:dyDescent="0.25">
      <c r="A227" s="176">
        <v>226</v>
      </c>
      <c r="B227" s="107" t="s">
        <v>317</v>
      </c>
      <c r="C227" s="107" t="s">
        <v>48</v>
      </c>
      <c r="D227" s="107" t="s">
        <v>320</v>
      </c>
      <c r="E227" s="111" t="s">
        <v>50</v>
      </c>
    </row>
    <row r="228" spans="1:5" x14ac:dyDescent="0.25">
      <c r="A228" s="176">
        <v>227</v>
      </c>
      <c r="B228" s="107" t="s">
        <v>317</v>
      </c>
      <c r="C228" s="107" t="s">
        <v>48</v>
      </c>
      <c r="D228" s="107" t="s">
        <v>321</v>
      </c>
      <c r="E228" s="111" t="s">
        <v>50</v>
      </c>
    </row>
    <row r="229" spans="1:5" x14ac:dyDescent="0.25">
      <c r="A229" s="176">
        <v>228</v>
      </c>
      <c r="B229" s="107" t="s">
        <v>317</v>
      </c>
      <c r="C229" s="107" t="s">
        <v>48</v>
      </c>
      <c r="D229" s="107" t="s">
        <v>322</v>
      </c>
      <c r="E229" s="111" t="s">
        <v>50</v>
      </c>
    </row>
    <row r="230" spans="1:5" x14ac:dyDescent="0.25">
      <c r="A230" t="s">
        <v>323</v>
      </c>
    </row>
    <row r="231" spans="1:5" x14ac:dyDescent="0.25">
      <c r="A231" s="93" t="s">
        <v>324</v>
      </c>
    </row>
    <row r="232" spans="1:5" x14ac:dyDescent="0.25">
      <c r="A232" s="94" t="s">
        <v>325</v>
      </c>
    </row>
  </sheetData>
  <mergeCells count="5">
    <mergeCell ref="A1:A2"/>
    <mergeCell ref="B1:B2"/>
    <mergeCell ref="C1:C2"/>
    <mergeCell ref="D1:D2"/>
    <mergeCell ref="E1:E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'C:\Users\opickova\AppData\Local\Microsoft\Windows\INetCache\Content.Outlook\SL893DW9\[Kopie - rrf_flat_v20_en_1_71320_IPCEI.xlsx]T1_Pick_List'!#REF!</xm:f>
          </x14:formula1>
          <xm:sqref>E44 C44</xm:sqref>
        </x14:dataValidation>
        <x14:dataValidation type="list" allowBlank="1" showInputMessage="1" showErrorMessage="1">
          <x14:formula1>
            <xm:f>'O:\61620 - Koordinace ČR a EU\Aktualizace NPO - změny CID - PROBÍHÁ\Aktualizace NPO nové R_I\Podněty\Podněty 14.4.2023\MMR\půjčka\#5 Dostupné bydlení\[2023-04-15 RRF Affordable Housing rrf_flat_v20_en_1.xlsx]T1_Pick_List'!#REF!</xm:f>
          </x14:formula1>
          <xm:sqref>E199</xm:sqref>
        </x14:dataValidation>
        <x14:dataValidation type="list" allowBlank="1" showInputMessage="1" showErrorMessage="1">
          <x14:formula1>
            <xm:f>'O:\61620 - Koordinace ČR a EU\Aktualizace NPO - změny CID - PROBÍHÁ\Aktualizace NPO nové R_I\Podněty\Podněty 14.4.2023\MZP\update\[230414 - tabulka k vyplnění - final.xlsx]T1_Pick_List'!#REF!</xm:f>
          </x14:formula1>
          <xm:sqref>C225:C229 E225:E229 E83</xm:sqref>
        </x14:dataValidation>
        <x14:dataValidation type="list" allowBlank="1" showInputMessage="1" showErrorMessage="1">
          <x14:formula1>
            <xm:f>'C:\Users\opickova\AppData\Local\Microsoft\Windows\INetCache\Content.Outlook\CDRJL66C\[TAB_RePowerEU_Komplexní reforma poradenství pro renovační vlnu v ČR_230420 (002).xlsx]T1_Pick_List'!#REF!</xm:f>
          </x14:formula1>
          <xm:sqref>E197:E198 C203 E200:E229</xm:sqref>
        </x14:dataValidation>
        <x14:dataValidation type="list" allowBlank="1" showInputMessage="1" showErrorMessage="1">
          <x14:formula1>
            <xm:f>'O:\61620 - Koordinace ČR a EU\Aktualizace NPO - změny CID - PROBÍHÁ\Aktualizovaný plán\Draft 1\Přílohy GRANT\ČÁST II, KAPITOLA 1 Nové investice a reformy\[230423_reformy_ tabulka k vyplnění.xlsx]T1_Pick_List'!#REF!</xm:f>
          </x14:formula1>
          <xm:sqref>C113</xm:sqref>
        </x14:dataValidation>
        <x14:dataValidation type="list" allowBlank="1" showInputMessage="1" showErrorMessage="1">
          <x14:formula1>
            <xm:f>'O:\61620 - Koordinace ČR a EU\Aktualizace NPO - změny CID - PROBÍHÁ\Aktualizovaný plán\Draft NRP_ver 2_17052023\5. ČÁST II, KAPITOLA 2 Pilíř 7 REPowerEU\[2023-05-12 RRF Affordable Housing rrf_flat_v20_en_1.xlsx]T1_Pick_List'!#REF!</xm:f>
          </x14:formula1>
          <xm:sqref>C211:C218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75B5"/>
  </sheetPr>
  <dimension ref="A1:T20"/>
  <sheetViews>
    <sheetView tabSelected="1" zoomScale="90" zoomScaleNormal="90" workbookViewId="0">
      <pane xSplit="3" ySplit="5" topLeftCell="D6" activePane="bottomRight" state="frozen"/>
      <selection pane="topRight" activeCell="D1" sqref="D1"/>
      <selection pane="bottomLeft" activeCell="A6" sqref="A6"/>
      <selection pane="bottomRight" activeCell="C25" sqref="C25"/>
    </sheetView>
  </sheetViews>
  <sheetFormatPr defaultColWidth="8.85546875" defaultRowHeight="15" customHeight="1" x14ac:dyDescent="0.25"/>
  <cols>
    <col min="1" max="1" width="8.7109375" customWidth="1"/>
    <col min="2" max="2" width="15.42578125" customWidth="1"/>
    <col min="3" max="3" width="81.28515625" customWidth="1"/>
    <col min="4" max="4" width="12" customWidth="1"/>
    <col min="5" max="5" width="12.140625" customWidth="1"/>
    <col min="6" max="8" width="14.7109375" customWidth="1"/>
    <col min="9" max="9" width="13.85546875" style="149" customWidth="1"/>
    <col min="16" max="16" width="9.7109375" bestFit="1" customWidth="1"/>
    <col min="17" max="17" width="11.28515625" customWidth="1"/>
    <col min="18" max="18" width="25.5703125" customWidth="1"/>
    <col min="20" max="20" width="65.42578125" customWidth="1"/>
  </cols>
  <sheetData>
    <row r="1" spans="1:20" ht="19.5" customHeight="1" x14ac:dyDescent="0.25">
      <c r="A1" s="254" t="s">
        <v>339</v>
      </c>
      <c r="B1" s="255"/>
      <c r="C1" s="255"/>
      <c r="D1" s="255"/>
      <c r="E1" s="255"/>
      <c r="F1" s="255"/>
      <c r="G1" s="255"/>
      <c r="H1" s="255"/>
      <c r="I1" s="255"/>
      <c r="J1" s="255"/>
      <c r="K1" s="255"/>
      <c r="L1" s="255"/>
      <c r="M1" s="255"/>
      <c r="N1" s="255"/>
      <c r="O1" s="255"/>
      <c r="P1" s="255"/>
      <c r="Q1" s="255"/>
      <c r="R1" s="255"/>
      <c r="S1" s="255"/>
      <c r="T1" s="255"/>
    </row>
    <row r="2" spans="1:20" ht="15" customHeight="1" x14ac:dyDescent="0.25">
      <c r="A2" s="189"/>
      <c r="B2" s="189"/>
      <c r="C2" s="189"/>
      <c r="D2" s="189"/>
      <c r="E2" s="189"/>
      <c r="F2" s="189"/>
      <c r="G2" s="189"/>
      <c r="H2" s="189"/>
      <c r="I2" s="189"/>
      <c r="J2" s="189"/>
      <c r="K2" s="189"/>
      <c r="L2" s="189"/>
      <c r="M2" s="189"/>
      <c r="N2" s="189"/>
      <c r="O2" s="189"/>
      <c r="P2" s="189"/>
      <c r="Q2" s="189"/>
      <c r="R2" s="189"/>
      <c r="S2" s="189"/>
      <c r="T2" s="189"/>
    </row>
    <row r="3" spans="1:20" ht="15" customHeight="1" x14ac:dyDescent="0.25">
      <c r="A3" s="190" t="s">
        <v>0</v>
      </c>
      <c r="B3" s="153"/>
      <c r="C3" s="193" t="s">
        <v>340</v>
      </c>
      <c r="D3" s="196" t="s">
        <v>341</v>
      </c>
      <c r="E3" s="197"/>
      <c r="F3" s="200" t="s">
        <v>342</v>
      </c>
      <c r="G3" s="201"/>
      <c r="H3" s="201"/>
      <c r="I3" s="201"/>
      <c r="J3" s="201"/>
      <c r="K3" s="201"/>
      <c r="L3" s="201"/>
      <c r="M3" s="201"/>
      <c r="N3" s="201"/>
      <c r="O3" s="201"/>
      <c r="P3" s="202"/>
      <c r="Q3" s="200" t="s">
        <v>343</v>
      </c>
      <c r="R3" s="201"/>
      <c r="S3" s="201"/>
      <c r="T3" s="202"/>
    </row>
    <row r="4" spans="1:20" ht="31.5" x14ac:dyDescent="0.25">
      <c r="A4" s="191"/>
      <c r="B4" s="177" t="s">
        <v>344</v>
      </c>
      <c r="C4" s="194"/>
      <c r="D4" s="198"/>
      <c r="E4" s="199"/>
      <c r="F4" s="186" t="s">
        <v>345</v>
      </c>
      <c r="G4" s="187"/>
      <c r="H4" s="187"/>
      <c r="I4" s="188"/>
      <c r="J4" s="186" t="s">
        <v>346</v>
      </c>
      <c r="K4" s="187"/>
      <c r="L4" s="187"/>
      <c r="M4" s="187"/>
      <c r="N4" s="187"/>
      <c r="O4" s="187"/>
      <c r="P4" s="188"/>
      <c r="Q4" s="186" t="s">
        <v>347</v>
      </c>
      <c r="R4" s="187"/>
      <c r="S4" s="187" t="s">
        <v>348</v>
      </c>
      <c r="T4" s="188"/>
    </row>
    <row r="5" spans="1:20" ht="133.5" customHeight="1" x14ac:dyDescent="0.25">
      <c r="A5" s="192"/>
      <c r="B5" s="154"/>
      <c r="C5" s="195"/>
      <c r="D5" s="180" t="s">
        <v>351</v>
      </c>
      <c r="E5" s="180" t="s">
        <v>352</v>
      </c>
      <c r="F5" s="181" t="s">
        <v>868</v>
      </c>
      <c r="G5" s="182" t="s">
        <v>353</v>
      </c>
      <c r="H5" s="182" t="s">
        <v>354</v>
      </c>
      <c r="I5" s="181" t="s">
        <v>355</v>
      </c>
      <c r="J5" s="87">
        <v>2020</v>
      </c>
      <c r="K5" s="87">
        <v>2021</v>
      </c>
      <c r="L5" s="87">
        <v>2022</v>
      </c>
      <c r="M5" s="87">
        <v>2023</v>
      </c>
      <c r="N5" s="87">
        <v>2024</v>
      </c>
      <c r="O5" s="87">
        <v>2025</v>
      </c>
      <c r="P5" s="87">
        <v>2026</v>
      </c>
      <c r="Q5" s="181" t="s">
        <v>350</v>
      </c>
      <c r="R5" s="178" t="s">
        <v>356</v>
      </c>
      <c r="S5" s="175" t="s">
        <v>350</v>
      </c>
      <c r="T5" s="179" t="s">
        <v>349</v>
      </c>
    </row>
    <row r="6" spans="1:20" ht="15" customHeight="1" x14ac:dyDescent="0.25">
      <c r="A6" s="112">
        <v>17</v>
      </c>
      <c r="B6" s="107" t="s">
        <v>865</v>
      </c>
      <c r="C6" s="112" t="s">
        <v>866</v>
      </c>
      <c r="D6" s="249">
        <v>44562</v>
      </c>
      <c r="E6" s="249">
        <v>46265</v>
      </c>
      <c r="F6" s="137">
        <v>300</v>
      </c>
      <c r="G6" s="97">
        <v>325</v>
      </c>
      <c r="H6" s="97">
        <f>G6/23.675</f>
        <v>13.727560718057022</v>
      </c>
      <c r="I6" s="250" t="s">
        <v>357</v>
      </c>
      <c r="J6" s="251">
        <v>0</v>
      </c>
      <c r="K6" s="251">
        <v>0</v>
      </c>
      <c r="L6" s="251">
        <v>96.25</v>
      </c>
      <c r="M6" s="251">
        <v>106.25</v>
      </c>
      <c r="N6" s="251">
        <v>86.25</v>
      </c>
      <c r="O6" s="251">
        <v>36.25</v>
      </c>
      <c r="P6" s="251">
        <v>0</v>
      </c>
      <c r="Q6" s="252">
        <v>0</v>
      </c>
      <c r="R6" s="136" t="s">
        <v>338</v>
      </c>
      <c r="S6" s="253">
        <v>0</v>
      </c>
      <c r="T6" s="136" t="s">
        <v>867</v>
      </c>
    </row>
    <row r="7" spans="1:20" ht="15" customHeight="1" x14ac:dyDescent="0.25">
      <c r="A7" s="88">
        <v>138</v>
      </c>
      <c r="B7" s="17" t="s">
        <v>377</v>
      </c>
      <c r="C7" s="88" t="s">
        <v>327</v>
      </c>
      <c r="D7" s="165">
        <v>44562</v>
      </c>
      <c r="E7" s="165">
        <v>46265</v>
      </c>
      <c r="F7" s="140">
        <v>5000</v>
      </c>
      <c r="G7" s="140">
        <v>5000</v>
      </c>
      <c r="H7" s="95">
        <f t="shared" ref="H7:H12" si="0">F7/25.462</f>
        <v>196.37106276019165</v>
      </c>
      <c r="I7" s="148" t="s">
        <v>357</v>
      </c>
      <c r="J7" s="140">
        <v>0</v>
      </c>
      <c r="K7" s="140">
        <v>0</v>
      </c>
      <c r="L7" s="140">
        <v>1000</v>
      </c>
      <c r="M7" s="140">
        <v>1250</v>
      </c>
      <c r="N7" s="140">
        <v>1100</v>
      </c>
      <c r="O7" s="140">
        <v>900</v>
      </c>
      <c r="P7" s="140">
        <v>750</v>
      </c>
      <c r="Q7" s="166">
        <v>0</v>
      </c>
      <c r="R7" s="144" t="s">
        <v>378</v>
      </c>
      <c r="S7" s="89">
        <v>0</v>
      </c>
      <c r="T7" s="144" t="s">
        <v>379</v>
      </c>
    </row>
    <row r="8" spans="1:20" ht="15" customHeight="1" x14ac:dyDescent="0.25">
      <c r="A8" s="88">
        <v>139</v>
      </c>
      <c r="B8" s="17" t="s">
        <v>381</v>
      </c>
      <c r="C8" s="88" t="s">
        <v>328</v>
      </c>
      <c r="D8" s="165">
        <v>44197</v>
      </c>
      <c r="E8" s="165">
        <v>46265</v>
      </c>
      <c r="F8" s="140">
        <v>0</v>
      </c>
      <c r="G8" s="140">
        <v>0</v>
      </c>
      <c r="H8" s="95">
        <f t="shared" si="0"/>
        <v>0</v>
      </c>
      <c r="I8" s="148" t="s">
        <v>357</v>
      </c>
      <c r="J8" s="140">
        <v>0</v>
      </c>
      <c r="K8" s="140">
        <v>0</v>
      </c>
      <c r="L8" s="140">
        <v>0</v>
      </c>
      <c r="M8" s="140">
        <v>0</v>
      </c>
      <c r="N8" s="140">
        <v>0</v>
      </c>
      <c r="O8" s="140">
        <v>0</v>
      </c>
      <c r="P8" s="140">
        <v>0</v>
      </c>
      <c r="Q8" s="166">
        <v>0</v>
      </c>
      <c r="R8" s="144" t="s">
        <v>338</v>
      </c>
      <c r="S8" s="89" t="s">
        <v>338</v>
      </c>
      <c r="T8" s="144" t="s">
        <v>338</v>
      </c>
    </row>
    <row r="9" spans="1:20" ht="15" customHeight="1" x14ac:dyDescent="0.25">
      <c r="A9" s="88">
        <v>140</v>
      </c>
      <c r="B9" s="17" t="s">
        <v>382</v>
      </c>
      <c r="C9" s="88" t="s">
        <v>329</v>
      </c>
      <c r="D9" s="165">
        <v>44197</v>
      </c>
      <c r="E9" s="165">
        <v>46265</v>
      </c>
      <c r="F9" s="140">
        <v>1000</v>
      </c>
      <c r="G9" s="140">
        <v>1000</v>
      </c>
      <c r="H9" s="95">
        <f t="shared" si="0"/>
        <v>39.274212552038335</v>
      </c>
      <c r="I9" s="148" t="s">
        <v>357</v>
      </c>
      <c r="J9" s="140">
        <v>0</v>
      </c>
      <c r="K9" s="140">
        <v>80</v>
      </c>
      <c r="L9" s="140">
        <v>270</v>
      </c>
      <c r="M9" s="140">
        <v>310</v>
      </c>
      <c r="N9" s="140">
        <v>220</v>
      </c>
      <c r="O9" s="140">
        <v>120</v>
      </c>
      <c r="P9" s="140">
        <v>0</v>
      </c>
      <c r="Q9" s="166">
        <v>5000</v>
      </c>
      <c r="R9" s="144" t="s">
        <v>383</v>
      </c>
      <c r="S9" s="89">
        <v>800</v>
      </c>
      <c r="T9" s="144" t="s">
        <v>384</v>
      </c>
    </row>
    <row r="10" spans="1:20" ht="15" customHeight="1" x14ac:dyDescent="0.25">
      <c r="A10" s="88">
        <v>141</v>
      </c>
      <c r="B10" s="17" t="s">
        <v>385</v>
      </c>
      <c r="C10" s="88" t="s">
        <v>330</v>
      </c>
      <c r="D10" s="165">
        <v>44562</v>
      </c>
      <c r="E10" s="165">
        <v>46265</v>
      </c>
      <c r="F10" s="140">
        <v>1500</v>
      </c>
      <c r="G10" s="140">
        <v>1500</v>
      </c>
      <c r="H10" s="95">
        <f t="shared" si="0"/>
        <v>58.911318828057496</v>
      </c>
      <c r="I10" s="148" t="s">
        <v>357</v>
      </c>
      <c r="J10" s="140">
        <v>0</v>
      </c>
      <c r="K10" s="140">
        <v>0</v>
      </c>
      <c r="L10" s="140">
        <v>375</v>
      </c>
      <c r="M10" s="140">
        <v>375</v>
      </c>
      <c r="N10" s="140">
        <v>375</v>
      </c>
      <c r="O10" s="140">
        <v>375</v>
      </c>
      <c r="P10" s="140">
        <v>0</v>
      </c>
      <c r="Q10" s="166">
        <v>0</v>
      </c>
      <c r="R10" s="144" t="s">
        <v>338</v>
      </c>
      <c r="S10" s="89">
        <v>3750</v>
      </c>
      <c r="T10" s="144" t="s">
        <v>384</v>
      </c>
    </row>
    <row r="11" spans="1:20" ht="15" customHeight="1" x14ac:dyDescent="0.25">
      <c r="A11" s="88">
        <v>142</v>
      </c>
      <c r="B11" s="17" t="s">
        <v>386</v>
      </c>
      <c r="C11" s="88" t="s">
        <v>331</v>
      </c>
      <c r="D11" s="165">
        <v>44562</v>
      </c>
      <c r="E11" s="165">
        <v>46022</v>
      </c>
      <c r="F11" s="140">
        <v>200</v>
      </c>
      <c r="G11" s="140">
        <v>200</v>
      </c>
      <c r="H11" s="95">
        <f t="shared" si="0"/>
        <v>7.854842510407666</v>
      </c>
      <c r="I11" s="148" t="s">
        <v>357</v>
      </c>
      <c r="J11" s="140">
        <v>0</v>
      </c>
      <c r="K11" s="140">
        <v>0</v>
      </c>
      <c r="L11" s="140">
        <v>58</v>
      </c>
      <c r="M11" s="140">
        <v>68</v>
      </c>
      <c r="N11" s="140">
        <v>64</v>
      </c>
      <c r="O11" s="140">
        <v>10</v>
      </c>
      <c r="P11" s="140">
        <v>0</v>
      </c>
      <c r="Q11" s="166">
        <v>0</v>
      </c>
      <c r="R11" s="144" t="s">
        <v>338</v>
      </c>
      <c r="S11" s="89">
        <v>422</v>
      </c>
      <c r="T11" s="144" t="s">
        <v>384</v>
      </c>
    </row>
    <row r="12" spans="1:20" ht="15" customHeight="1" x14ac:dyDescent="0.25">
      <c r="A12" s="88">
        <v>143</v>
      </c>
      <c r="B12" s="17" t="s">
        <v>387</v>
      </c>
      <c r="C12" s="88" t="s">
        <v>332</v>
      </c>
      <c r="D12" s="165">
        <v>44197</v>
      </c>
      <c r="E12" s="165">
        <v>46265</v>
      </c>
      <c r="F12" s="140">
        <v>500</v>
      </c>
      <c r="G12" s="140">
        <v>500</v>
      </c>
      <c r="H12" s="95">
        <f t="shared" si="0"/>
        <v>19.637106276019168</v>
      </c>
      <c r="I12" s="148" t="s">
        <v>357</v>
      </c>
      <c r="J12" s="140">
        <v>0</v>
      </c>
      <c r="K12" s="140">
        <v>30</v>
      </c>
      <c r="L12" s="140">
        <v>115</v>
      </c>
      <c r="M12" s="140">
        <v>145</v>
      </c>
      <c r="N12" s="140">
        <v>115</v>
      </c>
      <c r="O12" s="140">
        <v>95</v>
      </c>
      <c r="P12" s="140">
        <v>0</v>
      </c>
      <c r="Q12" s="166">
        <v>20</v>
      </c>
      <c r="R12" s="144" t="s">
        <v>388</v>
      </c>
      <c r="S12" s="89">
        <v>100</v>
      </c>
      <c r="T12" s="144" t="s">
        <v>384</v>
      </c>
    </row>
    <row r="13" spans="1:20" s="118" customFormat="1" ht="15" customHeight="1" x14ac:dyDescent="0.25">
      <c r="A13" s="112" t="s">
        <v>361</v>
      </c>
      <c r="B13" s="112"/>
      <c r="C13" s="119" t="s">
        <v>333</v>
      </c>
      <c r="D13" s="164">
        <v>45021</v>
      </c>
      <c r="E13" s="164">
        <v>46203</v>
      </c>
      <c r="F13" s="137"/>
      <c r="G13" s="138">
        <v>0</v>
      </c>
      <c r="H13" s="97">
        <f t="shared" ref="H13:H19" si="1">G13/23.675</f>
        <v>0</v>
      </c>
      <c r="I13" s="139" t="s">
        <v>357</v>
      </c>
      <c r="J13" s="168">
        <v>0</v>
      </c>
      <c r="K13" s="168">
        <v>0</v>
      </c>
      <c r="L13" s="168">
        <v>0</v>
      </c>
      <c r="M13" s="168">
        <v>0</v>
      </c>
      <c r="N13" s="168">
        <v>0</v>
      </c>
      <c r="O13" s="168">
        <v>0</v>
      </c>
      <c r="P13" s="168">
        <v>0</v>
      </c>
      <c r="Q13" s="168"/>
      <c r="R13" s="107"/>
      <c r="S13" s="146"/>
      <c r="T13" s="107"/>
    </row>
    <row r="14" spans="1:20" s="118" customFormat="1" ht="15" customHeight="1" x14ac:dyDescent="0.25">
      <c r="A14" s="112" t="s">
        <v>361</v>
      </c>
      <c r="B14" s="112"/>
      <c r="C14" s="119" t="s">
        <v>389</v>
      </c>
      <c r="D14" s="164">
        <v>45021</v>
      </c>
      <c r="E14" s="164">
        <v>46203</v>
      </c>
      <c r="F14" s="137"/>
      <c r="G14" s="138">
        <v>1350</v>
      </c>
      <c r="H14" s="97">
        <f t="shared" si="1"/>
        <v>57.022175290390706</v>
      </c>
      <c r="I14" s="139" t="s">
        <v>357</v>
      </c>
      <c r="J14" s="167">
        <v>0</v>
      </c>
      <c r="K14" s="167">
        <v>0</v>
      </c>
      <c r="L14" s="167">
        <v>0</v>
      </c>
      <c r="M14" s="167">
        <v>0</v>
      </c>
      <c r="N14" s="168">
        <v>500</v>
      </c>
      <c r="O14" s="168">
        <v>500</v>
      </c>
      <c r="P14" s="168">
        <v>350</v>
      </c>
      <c r="Q14" s="168"/>
      <c r="R14" s="107"/>
      <c r="S14" s="146"/>
      <c r="T14" s="107"/>
    </row>
    <row r="15" spans="1:20" s="118" customFormat="1" ht="15" customHeight="1" x14ac:dyDescent="0.25">
      <c r="A15" s="112" t="s">
        <v>361</v>
      </c>
      <c r="B15" s="112"/>
      <c r="C15" s="119" t="s">
        <v>334</v>
      </c>
      <c r="D15" s="164">
        <v>45042</v>
      </c>
      <c r="E15" s="164">
        <v>46203</v>
      </c>
      <c r="F15" s="137"/>
      <c r="G15" s="138">
        <v>200</v>
      </c>
      <c r="H15" s="97">
        <f t="shared" si="1"/>
        <v>8.4477296726504747</v>
      </c>
      <c r="I15" s="139" t="s">
        <v>357</v>
      </c>
      <c r="J15" s="167">
        <v>0</v>
      </c>
      <c r="K15" s="167">
        <v>0</v>
      </c>
      <c r="L15" s="167">
        <v>0</v>
      </c>
      <c r="M15" s="167">
        <v>0</v>
      </c>
      <c r="N15" s="168">
        <v>80</v>
      </c>
      <c r="O15" s="168">
        <v>80</v>
      </c>
      <c r="P15" s="168">
        <v>40</v>
      </c>
      <c r="Q15" s="168"/>
      <c r="R15" s="107"/>
      <c r="S15" s="146"/>
      <c r="T15" s="107"/>
    </row>
    <row r="16" spans="1:20" s="118" customFormat="1" ht="15" customHeight="1" x14ac:dyDescent="0.25">
      <c r="A16" s="112" t="s">
        <v>361</v>
      </c>
      <c r="B16" s="112"/>
      <c r="C16" s="119" t="s">
        <v>335</v>
      </c>
      <c r="D16" s="164">
        <v>45078</v>
      </c>
      <c r="E16" s="164">
        <v>46203</v>
      </c>
      <c r="F16" s="137"/>
      <c r="G16" s="138">
        <v>450</v>
      </c>
      <c r="H16" s="97">
        <f t="shared" si="1"/>
        <v>19.00739176346357</v>
      </c>
      <c r="I16" s="139" t="s">
        <v>357</v>
      </c>
      <c r="J16" s="168">
        <v>0</v>
      </c>
      <c r="K16" s="168">
        <v>0</v>
      </c>
      <c r="L16" s="168">
        <v>0</v>
      </c>
      <c r="M16" s="168">
        <v>0</v>
      </c>
      <c r="N16" s="168">
        <v>180</v>
      </c>
      <c r="O16" s="168">
        <v>180</v>
      </c>
      <c r="P16" s="168">
        <v>90</v>
      </c>
      <c r="Q16" s="168"/>
      <c r="R16" s="146"/>
      <c r="S16" s="146"/>
      <c r="T16" s="146"/>
    </row>
    <row r="17" spans="1:20" s="118" customFormat="1" ht="15" customHeight="1" x14ac:dyDescent="0.25">
      <c r="A17" s="112" t="s">
        <v>361</v>
      </c>
      <c r="B17" s="122"/>
      <c r="C17" s="158" t="s">
        <v>390</v>
      </c>
      <c r="D17" s="171">
        <v>45658</v>
      </c>
      <c r="E17" s="172">
        <v>46387</v>
      </c>
      <c r="F17" s="137"/>
      <c r="G17" s="138">
        <v>0</v>
      </c>
      <c r="H17" s="97">
        <f t="shared" si="1"/>
        <v>0</v>
      </c>
      <c r="I17" s="147" t="s">
        <v>357</v>
      </c>
      <c r="J17" s="120">
        <v>0</v>
      </c>
      <c r="K17" s="120">
        <v>0</v>
      </c>
      <c r="L17" s="120">
        <v>0</v>
      </c>
      <c r="M17" s="120">
        <v>0</v>
      </c>
      <c r="N17" s="120">
        <v>0</v>
      </c>
      <c r="O17" s="120">
        <v>0</v>
      </c>
      <c r="P17" s="120">
        <v>0</v>
      </c>
      <c r="Q17" s="120">
        <v>0</v>
      </c>
      <c r="R17" s="120"/>
      <c r="S17" s="157">
        <v>71</v>
      </c>
      <c r="T17" s="169" t="s">
        <v>391</v>
      </c>
    </row>
    <row r="18" spans="1:20" s="118" customFormat="1" ht="15" customHeight="1" x14ac:dyDescent="0.25">
      <c r="A18" s="112" t="s">
        <v>361</v>
      </c>
      <c r="B18" s="112"/>
      <c r="C18" s="160" t="s">
        <v>336</v>
      </c>
      <c r="D18" s="173">
        <v>45170</v>
      </c>
      <c r="E18" s="174">
        <v>45838</v>
      </c>
      <c r="F18" s="137"/>
      <c r="G18" s="138">
        <v>0</v>
      </c>
      <c r="H18" s="97">
        <f t="shared" si="1"/>
        <v>0</v>
      </c>
      <c r="I18" s="147" t="s">
        <v>357</v>
      </c>
      <c r="J18" s="120">
        <v>0</v>
      </c>
      <c r="K18" s="120">
        <v>0</v>
      </c>
      <c r="L18" s="120">
        <v>0</v>
      </c>
      <c r="M18" s="120">
        <v>0</v>
      </c>
      <c r="N18" s="120">
        <v>0</v>
      </c>
      <c r="O18" s="120">
        <v>0</v>
      </c>
      <c r="P18" s="120">
        <v>0</v>
      </c>
      <c r="Q18" s="120">
        <v>0</v>
      </c>
      <c r="R18" s="120"/>
      <c r="S18" s="159">
        <v>0</v>
      </c>
      <c r="T18" s="170" t="s">
        <v>392</v>
      </c>
    </row>
    <row r="19" spans="1:20" s="118" customFormat="1" ht="15" customHeight="1" x14ac:dyDescent="0.25">
      <c r="A19" s="112" t="s">
        <v>361</v>
      </c>
      <c r="B19" s="112"/>
      <c r="C19" s="160" t="s">
        <v>337</v>
      </c>
      <c r="D19" s="173">
        <v>45658</v>
      </c>
      <c r="E19" s="174">
        <v>46387</v>
      </c>
      <c r="F19" s="137"/>
      <c r="G19" s="138">
        <v>0</v>
      </c>
      <c r="H19" s="97">
        <f t="shared" si="1"/>
        <v>0</v>
      </c>
      <c r="I19" s="147" t="s">
        <v>357</v>
      </c>
      <c r="J19" s="120">
        <v>0</v>
      </c>
      <c r="K19" s="120">
        <v>0</v>
      </c>
      <c r="L19" s="120">
        <v>0</v>
      </c>
      <c r="M19" s="120">
        <v>0</v>
      </c>
      <c r="N19" s="120">
        <v>0</v>
      </c>
      <c r="O19" s="120">
        <v>0</v>
      </c>
      <c r="P19" s="120">
        <v>0</v>
      </c>
      <c r="Q19" s="120">
        <v>0</v>
      </c>
      <c r="R19" s="120"/>
      <c r="S19" s="159">
        <v>355</v>
      </c>
      <c r="T19" s="170" t="s">
        <v>393</v>
      </c>
    </row>
    <row r="20" spans="1:20" ht="15" customHeight="1" x14ac:dyDescent="0.25">
      <c r="F20" s="156">
        <f>SUM(F6:F12)</f>
        <v>8500</v>
      </c>
      <c r="G20" s="156">
        <f>SUM(G6:G19)</f>
        <v>10525</v>
      </c>
      <c r="H20" s="156">
        <f t="shared" ref="H20:P20" si="2">SUM(H6:H19)</f>
        <v>420.25340037127603</v>
      </c>
      <c r="I20" s="156"/>
      <c r="J20" s="156">
        <f t="shared" si="2"/>
        <v>0</v>
      </c>
      <c r="K20" s="156">
        <f t="shared" si="2"/>
        <v>110</v>
      </c>
      <c r="L20" s="156">
        <f t="shared" si="2"/>
        <v>1914.25</v>
      </c>
      <c r="M20" s="156">
        <f t="shared" si="2"/>
        <v>2254.25</v>
      </c>
      <c r="N20" s="156">
        <f t="shared" si="2"/>
        <v>2720.25</v>
      </c>
      <c r="O20" s="156">
        <f t="shared" si="2"/>
        <v>2296.25</v>
      </c>
      <c r="P20" s="156">
        <f t="shared" si="2"/>
        <v>1230</v>
      </c>
      <c r="Q20" s="156"/>
    </row>
  </sheetData>
  <autoFilter ref="A5:T19"/>
  <mergeCells count="11">
    <mergeCell ref="A1:T1"/>
    <mergeCell ref="F4:I4"/>
    <mergeCell ref="J4:P4"/>
    <mergeCell ref="Q4:R4"/>
    <mergeCell ref="S4:T4"/>
    <mergeCell ref="A2:T2"/>
    <mergeCell ref="A3:A5"/>
    <mergeCell ref="C3:C5"/>
    <mergeCell ref="D3:E4"/>
    <mergeCell ref="F3:P3"/>
    <mergeCell ref="Q3:T3"/>
  </mergeCells>
  <dataValidations count="2">
    <dataValidation type="decimal" allowBlank="1" showInputMessage="1" showErrorMessage="1" sqref="J13:Q16 G13 S13:S16">
      <formula1>0</formula1>
      <formula2>100000</formula2>
    </dataValidation>
    <dataValidation type="date" operator="greaterThan" allowBlank="1" showInputMessage="1" showErrorMessage="1" sqref="D13:E16">
      <formula1>36526</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'C:\Users\opickova\AppData\Local\Microsoft\Windows\INetCache\Content.Outlook\4A51H0YZ\[Update 5.2 05-2023 - costing (002).xlsx]T1_Pick_List'!#REF!</xm:f>
          </x14:formula1>
          <xm:sqref>I13:I16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J20"/>
  <sheetViews>
    <sheetView showGridLines="0" topLeftCell="A10" zoomScaleNormal="100" workbookViewId="0">
      <selection activeCell="B8" sqref="B8"/>
    </sheetView>
  </sheetViews>
  <sheetFormatPr defaultColWidth="9.140625" defaultRowHeight="15" x14ac:dyDescent="0.25"/>
  <cols>
    <col min="1" max="1" width="11.7109375" style="104" customWidth="1"/>
    <col min="2" max="2" width="65.7109375" style="24" customWidth="1"/>
    <col min="3" max="3" width="24.5703125" style="24" customWidth="1"/>
    <col min="4" max="4" width="23.7109375" style="24" bestFit="1" customWidth="1"/>
    <col min="5" max="9" width="15.7109375" style="24" customWidth="1"/>
    <col min="10" max="16384" width="9.140625" style="24"/>
  </cols>
  <sheetData>
    <row r="1" spans="1:10" ht="33" customHeight="1" x14ac:dyDescent="0.25">
      <c r="A1" s="203" t="s">
        <v>397</v>
      </c>
      <c r="B1" s="204"/>
      <c r="C1" s="204"/>
      <c r="D1" s="204"/>
      <c r="E1" s="204"/>
      <c r="F1" s="204"/>
      <c r="G1" s="204"/>
      <c r="H1" s="204"/>
      <c r="I1" s="204"/>
      <c r="J1" s="205"/>
    </row>
    <row r="2" spans="1:10" ht="33" customHeight="1" x14ac:dyDescent="0.25">
      <c r="A2" s="206" t="s">
        <v>398</v>
      </c>
      <c r="B2" s="207"/>
      <c r="C2" s="207"/>
      <c r="D2" s="207"/>
      <c r="E2" s="207"/>
      <c r="F2" s="207"/>
      <c r="G2" s="207"/>
      <c r="H2" s="207"/>
      <c r="I2" s="207"/>
      <c r="J2" s="208"/>
    </row>
    <row r="3" spans="1:10" s="99" customFormat="1" ht="31.5" customHeight="1" x14ac:dyDescent="0.25">
      <c r="A3" s="209" t="s">
        <v>0</v>
      </c>
      <c r="B3" s="209" t="s">
        <v>399</v>
      </c>
      <c r="C3" s="98" t="s">
        <v>400</v>
      </c>
      <c r="D3" s="212" t="s">
        <v>401</v>
      </c>
      <c r="E3" s="213"/>
      <c r="F3" s="213"/>
      <c r="G3" s="213"/>
      <c r="H3" s="213"/>
      <c r="I3" s="213"/>
      <c r="J3" s="205"/>
    </row>
    <row r="4" spans="1:10" ht="75" x14ac:dyDescent="0.25">
      <c r="A4" s="210"/>
      <c r="B4" s="211"/>
      <c r="C4" s="100" t="s">
        <v>402</v>
      </c>
      <c r="D4" s="101" t="s">
        <v>403</v>
      </c>
      <c r="E4" s="101" t="s">
        <v>404</v>
      </c>
      <c r="F4" s="101" t="s">
        <v>405</v>
      </c>
      <c r="G4" s="101" t="s">
        <v>406</v>
      </c>
      <c r="H4" s="101" t="s">
        <v>407</v>
      </c>
      <c r="I4" s="101" t="s">
        <v>408</v>
      </c>
      <c r="J4" s="101" t="s">
        <v>409</v>
      </c>
    </row>
    <row r="5" spans="1:10" ht="150" x14ac:dyDescent="0.25">
      <c r="A5" s="8"/>
      <c r="B5" s="102" t="s">
        <v>410</v>
      </c>
      <c r="C5" s="103" t="s">
        <v>411</v>
      </c>
      <c r="D5" s="9" t="s">
        <v>412</v>
      </c>
      <c r="E5" s="103" t="s">
        <v>413</v>
      </c>
      <c r="F5" s="103" t="s">
        <v>414</v>
      </c>
      <c r="G5" s="17"/>
      <c r="H5" s="103" t="s">
        <v>415</v>
      </c>
      <c r="I5" s="17"/>
      <c r="J5" s="17"/>
    </row>
    <row r="6" spans="1:10" ht="45" x14ac:dyDescent="0.25">
      <c r="A6" s="8"/>
      <c r="B6" s="132" t="s">
        <v>416</v>
      </c>
      <c r="C6" s="9" t="s">
        <v>417</v>
      </c>
      <c r="D6" s="17"/>
      <c r="E6" s="17"/>
      <c r="F6" s="17"/>
      <c r="G6" s="9" t="s">
        <v>418</v>
      </c>
      <c r="H6" s="17"/>
      <c r="I6" s="17"/>
      <c r="J6" s="17"/>
    </row>
    <row r="7" spans="1:10" ht="45" x14ac:dyDescent="0.25">
      <c r="A7" s="17"/>
      <c r="B7" s="132" t="s">
        <v>419</v>
      </c>
      <c r="C7" s="9" t="s">
        <v>417</v>
      </c>
      <c r="D7" s="17"/>
      <c r="E7" s="17"/>
      <c r="F7" s="17"/>
      <c r="G7" s="9" t="s">
        <v>418</v>
      </c>
      <c r="H7" s="17"/>
      <c r="I7" s="17"/>
      <c r="J7" s="17"/>
    </row>
    <row r="8" spans="1:10" ht="105" x14ac:dyDescent="0.25">
      <c r="A8" s="17" t="s">
        <v>420</v>
      </c>
      <c r="B8" s="8" t="s">
        <v>421</v>
      </c>
      <c r="C8" s="9" t="s">
        <v>422</v>
      </c>
      <c r="D8" s="9" t="s">
        <v>423</v>
      </c>
      <c r="E8" s="17"/>
      <c r="F8" s="17"/>
      <c r="G8" s="17"/>
      <c r="H8" s="17"/>
      <c r="I8" s="17"/>
      <c r="J8" s="17"/>
    </row>
    <row r="9" spans="1:10" ht="409.5" x14ac:dyDescent="0.25">
      <c r="A9" s="82" t="s">
        <v>424</v>
      </c>
      <c r="B9" s="133" t="s">
        <v>425</v>
      </c>
      <c r="C9" s="132" t="s">
        <v>426</v>
      </c>
      <c r="D9" s="17"/>
      <c r="E9" s="132" t="s">
        <v>427</v>
      </c>
      <c r="F9" s="132" t="s">
        <v>428</v>
      </c>
      <c r="G9" s="17"/>
      <c r="H9" s="132" t="s">
        <v>429</v>
      </c>
      <c r="I9" s="17"/>
      <c r="J9" s="132" t="s">
        <v>426</v>
      </c>
    </row>
    <row r="10" spans="1:10" ht="409.5" x14ac:dyDescent="0.25">
      <c r="A10" s="82"/>
      <c r="B10" s="8" t="s">
        <v>430</v>
      </c>
      <c r="C10" s="9" t="s">
        <v>431</v>
      </c>
      <c r="D10" s="9" t="s">
        <v>432</v>
      </c>
      <c r="E10" s="9" t="s">
        <v>433</v>
      </c>
      <c r="F10" s="9" t="s">
        <v>434</v>
      </c>
      <c r="G10" s="17"/>
      <c r="H10" s="17"/>
      <c r="I10" s="17"/>
      <c r="J10" s="134" t="s">
        <v>433</v>
      </c>
    </row>
    <row r="11" spans="1:10" x14ac:dyDescent="0.25">
      <c r="A11" s="82"/>
      <c r="B11" s="17"/>
      <c r="C11" s="17"/>
      <c r="D11" s="17"/>
      <c r="E11" s="17"/>
      <c r="F11" s="17"/>
      <c r="G11" s="17"/>
      <c r="H11" s="17"/>
      <c r="I11" s="17"/>
      <c r="J11" s="17"/>
    </row>
    <row r="12" spans="1:10" x14ac:dyDescent="0.25">
      <c r="A12" s="82"/>
      <c r="B12" s="17"/>
      <c r="C12" s="17"/>
      <c r="D12" s="17"/>
      <c r="E12" s="17"/>
      <c r="F12" s="17"/>
      <c r="G12" s="17"/>
      <c r="H12" s="17"/>
      <c r="I12" s="17"/>
      <c r="J12" s="17"/>
    </row>
    <row r="13" spans="1:10" x14ac:dyDescent="0.25">
      <c r="A13" s="82"/>
      <c r="B13" s="17"/>
      <c r="C13" s="17"/>
      <c r="D13" s="17"/>
      <c r="E13" s="17"/>
      <c r="F13" s="17"/>
      <c r="G13" s="17"/>
      <c r="H13" s="17"/>
      <c r="I13" s="17"/>
      <c r="J13" s="17"/>
    </row>
    <row r="14" spans="1:10" x14ac:dyDescent="0.25">
      <c r="A14" s="82"/>
      <c r="B14" s="17"/>
      <c r="C14" s="17"/>
      <c r="D14" s="17"/>
      <c r="E14" s="17"/>
      <c r="F14" s="17"/>
      <c r="G14" s="17"/>
      <c r="H14" s="17"/>
      <c r="I14" s="17"/>
      <c r="J14" s="17"/>
    </row>
    <row r="15" spans="1:10" x14ac:dyDescent="0.25">
      <c r="A15" s="82"/>
      <c r="B15" s="17"/>
      <c r="C15" s="17"/>
      <c r="D15" s="17"/>
      <c r="E15" s="17"/>
      <c r="F15" s="17"/>
      <c r="G15" s="17"/>
      <c r="H15" s="17"/>
      <c r="I15" s="17"/>
      <c r="J15" s="17"/>
    </row>
    <row r="16" spans="1:10" x14ac:dyDescent="0.25">
      <c r="A16" s="82"/>
      <c r="B16" s="17"/>
      <c r="C16" s="17"/>
      <c r="D16" s="17"/>
      <c r="E16" s="17"/>
      <c r="F16" s="17"/>
      <c r="G16" s="17"/>
      <c r="H16" s="17"/>
      <c r="I16" s="17"/>
      <c r="J16" s="82"/>
    </row>
    <row r="17" spans="1:10" x14ac:dyDescent="0.25">
      <c r="A17" s="82"/>
      <c r="B17" s="17"/>
      <c r="C17" s="17"/>
      <c r="D17" s="17"/>
      <c r="E17" s="17"/>
      <c r="F17" s="17"/>
      <c r="G17" s="17"/>
      <c r="H17" s="17"/>
      <c r="I17" s="17"/>
      <c r="J17" s="82"/>
    </row>
    <row r="18" spans="1:10" x14ac:dyDescent="0.25">
      <c r="A18" s="82"/>
      <c r="B18" s="17"/>
      <c r="C18" s="17"/>
      <c r="D18" s="17"/>
      <c r="E18" s="17"/>
      <c r="F18" s="17"/>
      <c r="G18" s="17"/>
      <c r="H18" s="17"/>
      <c r="I18" s="17"/>
      <c r="J18" s="82"/>
    </row>
    <row r="19" spans="1:10" x14ac:dyDescent="0.25">
      <c r="A19" s="82"/>
      <c r="B19" s="17"/>
      <c r="C19" s="17"/>
      <c r="D19" s="17"/>
      <c r="E19" s="17"/>
      <c r="F19" s="17"/>
      <c r="G19" s="17"/>
      <c r="H19" s="17"/>
      <c r="I19" s="17"/>
      <c r="J19" s="82"/>
    </row>
    <row r="20" spans="1:10" x14ac:dyDescent="0.25">
      <c r="A20" s="82"/>
      <c r="B20" s="17"/>
      <c r="C20" s="17"/>
      <c r="D20" s="17"/>
      <c r="E20" s="17"/>
      <c r="F20" s="17"/>
      <c r="G20" s="17"/>
      <c r="H20" s="17"/>
      <c r="I20" s="17"/>
      <c r="J20" s="82"/>
    </row>
  </sheetData>
  <mergeCells count="5">
    <mergeCell ref="A1:J1"/>
    <mergeCell ref="A2:J2"/>
    <mergeCell ref="A3:A4"/>
    <mergeCell ref="B3:B4"/>
    <mergeCell ref="D3:J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'C:\Users\opickova\AppData\Local\Microsoft\Windows\INetCache\Content.Outlook\SL893DW9\[5.2 rrf_flat_v20_en_1 (002).xlsx]T1_Pick_List'!#REF!</xm:f>
          </x14:formula1>
          <xm:sqref>J9:J20 B11:B1048576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21"/>
  <sheetViews>
    <sheetView showGridLines="0" zoomScaleNormal="100" workbookViewId="0">
      <selection activeCell="B10" sqref="B10:D10"/>
    </sheetView>
  </sheetViews>
  <sheetFormatPr defaultColWidth="9.140625" defaultRowHeight="15" x14ac:dyDescent="0.25"/>
  <cols>
    <col min="1" max="1" width="10.7109375" style="104" customWidth="1"/>
    <col min="2" max="2" width="61.28515625" style="24" customWidth="1"/>
    <col min="3" max="3" width="27.7109375" style="24" customWidth="1"/>
    <col min="4" max="4" width="24.5703125" style="24" customWidth="1"/>
    <col min="5" max="13" width="15.7109375" style="23" customWidth="1"/>
    <col min="14" max="16384" width="9.140625" style="24"/>
  </cols>
  <sheetData>
    <row r="1" spans="1:13" ht="33" customHeight="1" x14ac:dyDescent="0.25">
      <c r="A1" s="203" t="s">
        <v>435</v>
      </c>
      <c r="B1" s="204"/>
      <c r="C1" s="204"/>
      <c r="D1" s="204"/>
      <c r="E1" s="204"/>
      <c r="F1" s="204"/>
      <c r="G1" s="204"/>
      <c r="H1" s="204"/>
      <c r="I1" s="204"/>
      <c r="J1" s="204"/>
      <c r="K1" s="204"/>
      <c r="L1" s="204"/>
      <c r="M1" s="214"/>
    </row>
    <row r="2" spans="1:13" ht="33" customHeight="1" x14ac:dyDescent="0.25">
      <c r="A2" s="215" t="s">
        <v>436</v>
      </c>
      <c r="B2" s="216"/>
      <c r="C2" s="216"/>
      <c r="D2" s="216"/>
      <c r="E2" s="216"/>
      <c r="F2" s="216"/>
      <c r="G2" s="216"/>
      <c r="H2" s="216"/>
      <c r="I2" s="216"/>
      <c r="J2" s="216"/>
      <c r="K2" s="216"/>
      <c r="L2" s="216"/>
      <c r="M2" s="217"/>
    </row>
    <row r="3" spans="1:13" s="99" customFormat="1" ht="31.5" customHeight="1" x14ac:dyDescent="0.25">
      <c r="A3" s="209" t="s">
        <v>0</v>
      </c>
      <c r="B3" s="209" t="s">
        <v>399</v>
      </c>
      <c r="C3" s="219" t="s">
        <v>437</v>
      </c>
      <c r="D3" s="219" t="s">
        <v>438</v>
      </c>
      <c r="E3" s="222" t="s">
        <v>439</v>
      </c>
      <c r="F3" s="223"/>
      <c r="G3" s="223"/>
      <c r="H3" s="223"/>
      <c r="I3" s="223"/>
      <c r="J3" s="223"/>
      <c r="K3" s="223"/>
      <c r="L3" s="223"/>
      <c r="M3" s="224"/>
    </row>
    <row r="4" spans="1:13" x14ac:dyDescent="0.25">
      <c r="A4" s="210"/>
      <c r="B4" s="211"/>
      <c r="C4" s="220"/>
      <c r="D4" s="221"/>
      <c r="E4" s="225" t="s">
        <v>440</v>
      </c>
      <c r="F4" s="223"/>
      <c r="G4" s="224"/>
      <c r="H4" s="225" t="s">
        <v>441</v>
      </c>
      <c r="I4" s="223"/>
      <c r="J4" s="224"/>
      <c r="K4" s="225" t="s">
        <v>442</v>
      </c>
      <c r="L4" s="223"/>
      <c r="M4" s="224"/>
    </row>
    <row r="5" spans="1:13" ht="31.5" customHeight="1" x14ac:dyDescent="0.25">
      <c r="A5" s="218"/>
      <c r="B5" s="218"/>
      <c r="C5" s="220"/>
      <c r="D5" s="220"/>
      <c r="E5" s="6" t="s">
        <v>443</v>
      </c>
      <c r="F5" s="6" t="s">
        <v>444</v>
      </c>
      <c r="G5" s="6" t="s">
        <v>445</v>
      </c>
      <c r="H5" s="6" t="s">
        <v>443</v>
      </c>
      <c r="I5" s="6" t="s">
        <v>444</v>
      </c>
      <c r="J5" s="6" t="s">
        <v>445</v>
      </c>
      <c r="K5" s="6" t="s">
        <v>443</v>
      </c>
      <c r="L5" s="6" t="s">
        <v>444</v>
      </c>
      <c r="M5" s="6" t="s">
        <v>445</v>
      </c>
    </row>
    <row r="6" spans="1:13" x14ac:dyDescent="0.25">
      <c r="A6" s="8">
        <v>0</v>
      </c>
      <c r="B6" s="8" t="s">
        <v>446</v>
      </c>
      <c r="C6" s="17"/>
      <c r="D6" s="17"/>
      <c r="E6" s="105"/>
      <c r="F6" s="105"/>
      <c r="G6" s="105"/>
      <c r="H6" s="106"/>
      <c r="I6" s="106"/>
      <c r="J6" s="106"/>
      <c r="K6" s="105"/>
      <c r="L6" s="105"/>
      <c r="M6" s="105"/>
    </row>
    <row r="7" spans="1:13" ht="135" x14ac:dyDescent="0.25">
      <c r="A7" s="17"/>
      <c r="B7" s="9" t="s">
        <v>447</v>
      </c>
      <c r="C7" s="103" t="s">
        <v>448</v>
      </c>
      <c r="D7" s="107"/>
      <c r="E7" s="108"/>
      <c r="F7" s="108"/>
      <c r="G7" s="108"/>
      <c r="H7" s="109"/>
      <c r="I7" s="109"/>
      <c r="J7" s="109"/>
      <c r="K7" s="108"/>
      <c r="L7" s="108"/>
      <c r="M7" s="108"/>
    </row>
    <row r="8" spans="1:13" ht="165" x14ac:dyDescent="0.25">
      <c r="A8" s="17"/>
      <c r="B8" s="132" t="s">
        <v>449</v>
      </c>
      <c r="C8" s="9" t="s">
        <v>450</v>
      </c>
      <c r="D8" s="9" t="s">
        <v>451</v>
      </c>
      <c r="E8" s="108"/>
      <c r="F8" s="108"/>
      <c r="G8" s="108"/>
      <c r="H8" s="109"/>
      <c r="I8" s="109"/>
      <c r="J8" s="109"/>
      <c r="K8" s="108"/>
      <c r="L8" s="108"/>
      <c r="M8" s="108"/>
    </row>
    <row r="9" spans="1:13" ht="120" x14ac:dyDescent="0.25">
      <c r="A9" s="17"/>
      <c r="B9" s="132" t="s">
        <v>452</v>
      </c>
      <c r="C9" s="9" t="s">
        <v>453</v>
      </c>
      <c r="D9" s="9" t="s">
        <v>454</v>
      </c>
      <c r="E9" s="108"/>
      <c r="F9" s="108"/>
      <c r="G9" s="108"/>
      <c r="H9" s="109"/>
      <c r="I9" s="109"/>
      <c r="J9" s="109"/>
      <c r="K9" s="108"/>
      <c r="L9" s="108"/>
      <c r="M9" s="108"/>
    </row>
    <row r="10" spans="1:13" ht="345" x14ac:dyDescent="0.25">
      <c r="A10" s="82"/>
      <c r="B10" s="17" t="s">
        <v>455</v>
      </c>
      <c r="C10" s="9" t="s">
        <v>456</v>
      </c>
      <c r="D10" s="9" t="s">
        <v>457</v>
      </c>
      <c r="E10" s="108"/>
      <c r="F10" s="108"/>
      <c r="G10" s="108"/>
      <c r="H10" s="109"/>
      <c r="I10" s="109"/>
      <c r="J10" s="109"/>
      <c r="K10" s="108"/>
      <c r="L10" s="108"/>
      <c r="M10" s="108"/>
    </row>
    <row r="11" spans="1:13" x14ac:dyDescent="0.25">
      <c r="A11" s="82"/>
      <c r="B11" s="17"/>
      <c r="C11" s="17"/>
      <c r="D11" s="17"/>
      <c r="E11" s="108"/>
      <c r="F11" s="108"/>
      <c r="G11" s="108"/>
      <c r="H11" s="109"/>
      <c r="I11" s="109"/>
      <c r="J11" s="109"/>
      <c r="K11" s="108"/>
      <c r="L11" s="108"/>
      <c r="M11" s="108"/>
    </row>
    <row r="12" spans="1:13" x14ac:dyDescent="0.25">
      <c r="A12" s="82"/>
      <c r="B12" s="17"/>
      <c r="C12" s="17"/>
      <c r="D12" s="17"/>
      <c r="E12" s="108"/>
      <c r="F12" s="108"/>
      <c r="G12" s="108"/>
      <c r="H12" s="109"/>
      <c r="I12" s="109"/>
      <c r="J12" s="109"/>
      <c r="K12" s="108"/>
      <c r="L12" s="108"/>
      <c r="M12" s="108"/>
    </row>
    <row r="13" spans="1:13" x14ac:dyDescent="0.25">
      <c r="A13" s="82"/>
      <c r="B13" s="17"/>
      <c r="C13" s="17"/>
      <c r="D13" s="17"/>
      <c r="E13" s="108"/>
      <c r="F13" s="108"/>
      <c r="G13" s="108"/>
      <c r="H13" s="109"/>
      <c r="I13" s="109"/>
      <c r="J13" s="109"/>
      <c r="K13" s="108"/>
      <c r="L13" s="108"/>
      <c r="M13" s="108"/>
    </row>
    <row r="14" spans="1:13" x14ac:dyDescent="0.25">
      <c r="A14" s="82"/>
      <c r="B14" s="17"/>
      <c r="C14" s="17"/>
      <c r="D14" s="17"/>
      <c r="E14" s="108"/>
      <c r="F14" s="108"/>
      <c r="G14" s="108"/>
      <c r="H14" s="109"/>
      <c r="I14" s="109"/>
      <c r="J14" s="109"/>
      <c r="K14" s="108"/>
      <c r="L14" s="108"/>
      <c r="M14" s="108"/>
    </row>
    <row r="15" spans="1:13" x14ac:dyDescent="0.25">
      <c r="A15" s="82"/>
      <c r="B15" s="17"/>
      <c r="C15" s="17"/>
      <c r="D15" s="17"/>
      <c r="E15" s="108"/>
      <c r="F15" s="108"/>
      <c r="G15" s="108"/>
      <c r="H15" s="109"/>
      <c r="I15" s="109"/>
      <c r="J15" s="109"/>
      <c r="K15" s="108"/>
      <c r="L15" s="108"/>
      <c r="M15" s="108"/>
    </row>
    <row r="16" spans="1:13" x14ac:dyDescent="0.25">
      <c r="A16" s="82"/>
      <c r="B16" s="17"/>
      <c r="C16" s="17"/>
      <c r="D16" s="17"/>
      <c r="E16" s="108"/>
      <c r="F16" s="108"/>
      <c r="G16" s="108"/>
      <c r="H16" s="109"/>
      <c r="I16" s="109"/>
      <c r="J16" s="109"/>
      <c r="K16" s="108"/>
      <c r="L16" s="108"/>
      <c r="M16" s="108"/>
    </row>
    <row r="17" spans="1:13" x14ac:dyDescent="0.25">
      <c r="A17" s="82"/>
      <c r="B17" s="17"/>
      <c r="C17" s="17"/>
      <c r="D17" s="17"/>
      <c r="E17" s="108"/>
      <c r="F17" s="108"/>
      <c r="G17" s="108"/>
      <c r="H17" s="109"/>
      <c r="I17" s="109"/>
      <c r="J17" s="109"/>
      <c r="K17" s="108"/>
      <c r="L17" s="108"/>
      <c r="M17" s="108"/>
    </row>
    <row r="18" spans="1:13" x14ac:dyDescent="0.25">
      <c r="A18" s="82"/>
      <c r="B18" s="17"/>
      <c r="C18" s="17"/>
      <c r="D18" s="17"/>
      <c r="E18" s="108"/>
      <c r="F18" s="108"/>
      <c r="G18" s="108"/>
      <c r="H18" s="109"/>
      <c r="I18" s="109"/>
      <c r="J18" s="109"/>
      <c r="K18" s="108"/>
      <c r="L18" s="108"/>
      <c r="M18" s="108"/>
    </row>
    <row r="19" spans="1:13" x14ac:dyDescent="0.25">
      <c r="A19" s="82"/>
      <c r="B19" s="17"/>
      <c r="C19" s="17"/>
      <c r="D19" s="17"/>
      <c r="E19" s="108"/>
      <c r="F19" s="108"/>
      <c r="G19" s="108"/>
      <c r="H19" s="109"/>
      <c r="I19" s="109"/>
      <c r="J19" s="109"/>
      <c r="K19" s="108"/>
      <c r="L19" s="108"/>
      <c r="M19" s="108"/>
    </row>
    <row r="20" spans="1:13" x14ac:dyDescent="0.25">
      <c r="A20" s="82"/>
      <c r="B20" s="17"/>
      <c r="C20" s="17"/>
      <c r="D20" s="17"/>
      <c r="E20" s="108"/>
      <c r="F20" s="108"/>
      <c r="G20" s="108"/>
      <c r="H20" s="109"/>
      <c r="I20" s="109"/>
      <c r="J20" s="109"/>
      <c r="K20" s="108"/>
      <c r="L20" s="108"/>
      <c r="M20" s="108"/>
    </row>
    <row r="21" spans="1:13" x14ac:dyDescent="0.25">
      <c r="A21" s="82"/>
      <c r="B21" s="17"/>
      <c r="C21" s="17"/>
      <c r="D21" s="17"/>
      <c r="E21" s="108"/>
      <c r="F21" s="108"/>
      <c r="G21" s="108"/>
      <c r="H21" s="109"/>
      <c r="I21" s="109"/>
      <c r="J21" s="109"/>
      <c r="K21" s="108"/>
      <c r="L21" s="108"/>
      <c r="M21" s="108"/>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'C:\Users\opickova\AppData\Local\Microsoft\Windows\INetCache\Content.Outlook\SL893DW9\[5.2 rrf_flat_v20_en_1 (002).xlsx]T1_Pick_List'!#REF!</xm:f>
          </x14:formula1>
          <xm:sqref>B6:B7 B11:B1048576</xm:sqref>
        </x14:dataValidation>
        <x14:dataValidation type="list" allowBlank="1" showInputMessage="1" showErrorMessage="1">
          <x14:formula1>
            <xm:f>'C:\Users\opickova\AppData\Local\Microsoft\Windows\INetCache\Content.Outlook\SL893DW9\[rrf_flat_v20_en_komponenta 6.3 (002).xlsx]T1_Pick_List'!#REF!</xm:f>
          </x14:formula1>
          <xm:sqref>B8:B9</xm:sqref>
        </x14:dataValidation>
        <x14:dataValidation type="list" allowBlank="1" showInputMessage="1" showErrorMessage="1">
          <x14:formula1>
            <xm:f>'O:\61620 - Koordinace ČR a EU\Aktualizace NPO - změny CID - PROBÍHÁ\Aktualizace NPO nové R_I\Podněty\Podněty 14.4.2023\MV\update\[4.4_Reforma elektronizace zaměstnanecké agendy státní správy.xlsx]T1_Pick_List'!#REF!</xm:f>
          </x14:formula1>
          <xm:sqref>B10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O40"/>
  <sheetViews>
    <sheetView zoomScale="70" zoomScaleNormal="70" workbookViewId="0">
      <pane ySplit="2" topLeftCell="A28" activePane="bottomLeft" state="frozen"/>
      <selection pane="bottomLeft" activeCell="B29" sqref="B29"/>
    </sheetView>
  </sheetViews>
  <sheetFormatPr defaultColWidth="8.85546875" defaultRowHeight="15" x14ac:dyDescent="0.25"/>
  <cols>
    <col min="1" max="1" width="4.28515625" bestFit="1" customWidth="1"/>
    <col min="2" max="2" width="33" customWidth="1"/>
    <col min="3" max="4" width="18.140625" customWidth="1"/>
    <col min="5" max="10" width="31.7109375" customWidth="1"/>
  </cols>
  <sheetData>
    <row r="1" spans="1:15" x14ac:dyDescent="0.25">
      <c r="A1" s="90"/>
      <c r="B1" s="226" t="s">
        <v>458</v>
      </c>
      <c r="C1" s="92" t="s">
        <v>400</v>
      </c>
      <c r="D1" s="228" t="s">
        <v>459</v>
      </c>
      <c r="E1" s="228"/>
      <c r="F1" s="228"/>
      <c r="G1" s="228"/>
      <c r="H1" s="228"/>
      <c r="I1" s="228"/>
      <c r="J1" s="229"/>
      <c r="K1" s="2"/>
      <c r="L1" s="2"/>
      <c r="M1" s="2"/>
      <c r="N1" s="2"/>
      <c r="O1" s="2"/>
    </row>
    <row r="2" spans="1:15" ht="24.75" x14ac:dyDescent="0.25">
      <c r="A2" s="91" t="s">
        <v>460</v>
      </c>
      <c r="B2" s="227"/>
      <c r="C2" s="80" t="s">
        <v>461</v>
      </c>
      <c r="D2" s="80" t="s">
        <v>462</v>
      </c>
      <c r="E2" s="80" t="s">
        <v>463</v>
      </c>
      <c r="F2" s="80" t="s">
        <v>464</v>
      </c>
      <c r="G2" s="80" t="s">
        <v>465</v>
      </c>
      <c r="H2" s="80" t="s">
        <v>466</v>
      </c>
      <c r="I2" s="80" t="s">
        <v>467</v>
      </c>
      <c r="J2" s="80" t="s">
        <v>468</v>
      </c>
      <c r="K2" s="2"/>
      <c r="L2" s="2"/>
      <c r="M2" s="2"/>
      <c r="N2" s="2"/>
      <c r="O2" s="2"/>
    </row>
    <row r="3" spans="1:15" ht="240" x14ac:dyDescent="0.25">
      <c r="A3" s="81">
        <v>1</v>
      </c>
      <c r="B3" s="9" t="s">
        <v>469</v>
      </c>
      <c r="C3" s="9" t="s">
        <v>470</v>
      </c>
      <c r="D3" s="9" t="s">
        <v>471</v>
      </c>
      <c r="E3" s="9" t="s">
        <v>472</v>
      </c>
      <c r="F3" s="9" t="s">
        <v>473</v>
      </c>
      <c r="G3" s="9" t="s">
        <v>474</v>
      </c>
      <c r="H3" s="9" t="s">
        <v>475</v>
      </c>
      <c r="I3" s="9" t="s">
        <v>476</v>
      </c>
      <c r="J3" s="9" t="s">
        <v>477</v>
      </c>
      <c r="K3" s="2"/>
      <c r="L3" s="2"/>
      <c r="M3" s="2"/>
      <c r="N3" s="2"/>
      <c r="O3" s="2"/>
    </row>
    <row r="4" spans="1:15" ht="300" x14ac:dyDescent="0.25">
      <c r="A4" s="81">
        <v>2</v>
      </c>
      <c r="B4" s="9" t="s">
        <v>478</v>
      </c>
      <c r="C4" s="9" t="s">
        <v>470</v>
      </c>
      <c r="D4" s="9" t="s">
        <v>479</v>
      </c>
      <c r="E4" s="9" t="s">
        <v>480</v>
      </c>
      <c r="F4" s="9" t="s">
        <v>481</v>
      </c>
      <c r="G4" s="9" t="s">
        <v>474</v>
      </c>
      <c r="H4" s="9" t="s">
        <v>338</v>
      </c>
      <c r="I4" s="9" t="s">
        <v>482</v>
      </c>
      <c r="J4" s="9" t="s">
        <v>483</v>
      </c>
      <c r="K4" s="2"/>
      <c r="L4" s="2"/>
      <c r="M4" s="2"/>
      <c r="N4" s="2"/>
      <c r="O4" s="2"/>
    </row>
    <row r="5" spans="1:15" ht="315" x14ac:dyDescent="0.25">
      <c r="A5" s="81">
        <v>3</v>
      </c>
      <c r="B5" s="9" t="s">
        <v>484</v>
      </c>
      <c r="C5" s="9" t="s">
        <v>485</v>
      </c>
      <c r="D5" s="9" t="s">
        <v>486</v>
      </c>
      <c r="E5" s="9" t="s">
        <v>487</v>
      </c>
      <c r="F5" s="9" t="s">
        <v>488</v>
      </c>
      <c r="G5" s="9" t="s">
        <v>489</v>
      </c>
      <c r="H5" s="9" t="s">
        <v>490</v>
      </c>
      <c r="I5" s="9" t="s">
        <v>491</v>
      </c>
      <c r="J5" s="9" t="s">
        <v>492</v>
      </c>
      <c r="K5" s="2"/>
      <c r="L5" s="2"/>
      <c r="M5" s="2"/>
      <c r="N5" s="2"/>
      <c r="O5" s="2"/>
    </row>
    <row r="6" spans="1:15" ht="255" x14ac:dyDescent="0.25">
      <c r="A6" s="81">
        <v>4</v>
      </c>
      <c r="B6" s="9" t="s">
        <v>493</v>
      </c>
      <c r="C6" s="9" t="s">
        <v>470</v>
      </c>
      <c r="D6" s="9" t="s">
        <v>486</v>
      </c>
      <c r="E6" s="9" t="s">
        <v>494</v>
      </c>
      <c r="F6" s="9" t="s">
        <v>495</v>
      </c>
      <c r="G6" s="9" t="s">
        <v>338</v>
      </c>
      <c r="H6" s="9" t="s">
        <v>496</v>
      </c>
      <c r="I6" s="9" t="s">
        <v>497</v>
      </c>
      <c r="J6" s="9" t="s">
        <v>498</v>
      </c>
      <c r="K6" s="2"/>
      <c r="L6" s="2"/>
      <c r="M6" s="2"/>
      <c r="N6" s="2"/>
      <c r="O6" s="2"/>
    </row>
    <row r="7" spans="1:15" ht="180" x14ac:dyDescent="0.25">
      <c r="A7" s="81">
        <v>5</v>
      </c>
      <c r="B7" s="9" t="s">
        <v>499</v>
      </c>
      <c r="C7" s="9" t="s">
        <v>470</v>
      </c>
      <c r="D7" s="9" t="s">
        <v>486</v>
      </c>
      <c r="E7" s="9" t="s">
        <v>500</v>
      </c>
      <c r="F7" s="9" t="s">
        <v>501</v>
      </c>
      <c r="G7" s="9" t="s">
        <v>338</v>
      </c>
      <c r="H7" s="9" t="s">
        <v>502</v>
      </c>
      <c r="I7" s="9" t="s">
        <v>503</v>
      </c>
      <c r="J7" s="9" t="s">
        <v>504</v>
      </c>
      <c r="K7" s="2"/>
      <c r="L7" s="2"/>
      <c r="M7" s="2"/>
      <c r="N7" s="2"/>
      <c r="O7" s="2"/>
    </row>
    <row r="8" spans="1:15" ht="285" x14ac:dyDescent="0.25">
      <c r="A8" s="81">
        <v>6</v>
      </c>
      <c r="B8" s="9" t="s">
        <v>505</v>
      </c>
      <c r="C8" s="9" t="s">
        <v>470</v>
      </c>
      <c r="D8" s="9" t="s">
        <v>486</v>
      </c>
      <c r="E8" s="9" t="s">
        <v>506</v>
      </c>
      <c r="F8" s="9" t="s">
        <v>507</v>
      </c>
      <c r="G8" s="9" t="s">
        <v>508</v>
      </c>
      <c r="H8" s="9" t="s">
        <v>509</v>
      </c>
      <c r="I8" s="9" t="s">
        <v>510</v>
      </c>
      <c r="J8" s="9" t="s">
        <v>511</v>
      </c>
      <c r="K8" s="2"/>
      <c r="L8" s="2"/>
      <c r="M8" s="2"/>
      <c r="N8" s="2"/>
      <c r="O8" s="2"/>
    </row>
    <row r="9" spans="1:15" ht="270" x14ac:dyDescent="0.25">
      <c r="A9" s="81">
        <v>7</v>
      </c>
      <c r="B9" s="9" t="s">
        <v>512</v>
      </c>
      <c r="C9" s="9" t="s">
        <v>513</v>
      </c>
      <c r="D9" s="9" t="s">
        <v>486</v>
      </c>
      <c r="E9" s="9" t="s">
        <v>514</v>
      </c>
      <c r="F9" s="9" t="s">
        <v>515</v>
      </c>
      <c r="G9" s="9" t="s">
        <v>516</v>
      </c>
      <c r="H9" s="9" t="s">
        <v>517</v>
      </c>
      <c r="I9" s="9" t="s">
        <v>518</v>
      </c>
      <c r="J9" s="9" t="s">
        <v>519</v>
      </c>
      <c r="K9" s="2"/>
      <c r="L9" s="2"/>
      <c r="M9" s="2"/>
      <c r="N9" s="2"/>
      <c r="O9" s="2"/>
    </row>
    <row r="10" spans="1:15" ht="300" x14ac:dyDescent="0.25">
      <c r="A10" s="81">
        <v>8</v>
      </c>
      <c r="B10" s="9" t="s">
        <v>520</v>
      </c>
      <c r="C10" s="9" t="s">
        <v>513</v>
      </c>
      <c r="D10" s="9" t="s">
        <v>486</v>
      </c>
      <c r="E10" s="9" t="s">
        <v>521</v>
      </c>
      <c r="F10" s="9" t="s">
        <v>522</v>
      </c>
      <c r="G10" s="9" t="s">
        <v>338</v>
      </c>
      <c r="H10" s="9" t="s">
        <v>523</v>
      </c>
      <c r="I10" s="9" t="s">
        <v>524</v>
      </c>
      <c r="J10" s="9" t="s">
        <v>525</v>
      </c>
      <c r="K10" s="2"/>
      <c r="L10" s="2"/>
      <c r="M10" s="2"/>
      <c r="N10" s="2"/>
      <c r="O10" s="2"/>
    </row>
    <row r="11" spans="1:15" ht="240" x14ac:dyDescent="0.25">
      <c r="A11" s="81">
        <v>9</v>
      </c>
      <c r="B11" s="9" t="s">
        <v>526</v>
      </c>
      <c r="C11" s="9" t="s">
        <v>513</v>
      </c>
      <c r="D11" s="9" t="s">
        <v>486</v>
      </c>
      <c r="E11" s="9" t="s">
        <v>527</v>
      </c>
      <c r="F11" s="9" t="s">
        <v>528</v>
      </c>
      <c r="G11" s="9" t="s">
        <v>338</v>
      </c>
      <c r="H11" s="9" t="s">
        <v>529</v>
      </c>
      <c r="I11" s="9" t="s">
        <v>530</v>
      </c>
      <c r="J11" s="9" t="s">
        <v>531</v>
      </c>
      <c r="K11" s="2"/>
      <c r="L11" s="2"/>
      <c r="M11" s="2"/>
      <c r="N11" s="2"/>
      <c r="O11" s="2"/>
    </row>
    <row r="12" spans="1:15" ht="225" x14ac:dyDescent="0.25">
      <c r="A12" s="81">
        <v>10</v>
      </c>
      <c r="B12" s="9" t="s">
        <v>532</v>
      </c>
      <c r="C12" s="9" t="s">
        <v>513</v>
      </c>
      <c r="D12" s="9" t="s">
        <v>486</v>
      </c>
      <c r="E12" s="9" t="s">
        <v>533</v>
      </c>
      <c r="F12" s="9" t="s">
        <v>534</v>
      </c>
      <c r="G12" s="9" t="s">
        <v>338</v>
      </c>
      <c r="H12" s="9" t="s">
        <v>535</v>
      </c>
      <c r="I12" s="9" t="s">
        <v>536</v>
      </c>
      <c r="J12" s="9" t="s">
        <v>537</v>
      </c>
      <c r="K12" s="2"/>
      <c r="L12" s="2"/>
      <c r="M12" s="2"/>
      <c r="N12" s="2"/>
      <c r="O12" s="2"/>
    </row>
    <row r="13" spans="1:15" ht="225" x14ac:dyDescent="0.25">
      <c r="A13" s="81">
        <v>11</v>
      </c>
      <c r="B13" s="9" t="s">
        <v>538</v>
      </c>
      <c r="C13" s="9" t="s">
        <v>513</v>
      </c>
      <c r="D13" s="9" t="s">
        <v>486</v>
      </c>
      <c r="E13" s="9" t="s">
        <v>539</v>
      </c>
      <c r="F13" s="9" t="s">
        <v>540</v>
      </c>
      <c r="G13" s="9" t="s">
        <v>338</v>
      </c>
      <c r="H13" s="9" t="s">
        <v>541</v>
      </c>
      <c r="I13" s="9" t="s">
        <v>542</v>
      </c>
      <c r="J13" s="9" t="s">
        <v>543</v>
      </c>
      <c r="K13" s="2"/>
      <c r="L13" s="2"/>
      <c r="M13" s="2"/>
      <c r="N13" s="2"/>
      <c r="O13" s="2"/>
    </row>
    <row r="14" spans="1:15" ht="180" x14ac:dyDescent="0.25">
      <c r="A14" s="81">
        <v>12</v>
      </c>
      <c r="B14" s="9" t="s">
        <v>544</v>
      </c>
      <c r="C14" s="9" t="s">
        <v>513</v>
      </c>
      <c r="D14" s="9" t="s">
        <v>479</v>
      </c>
      <c r="E14" s="9" t="s">
        <v>545</v>
      </c>
      <c r="F14" s="9" t="s">
        <v>546</v>
      </c>
      <c r="G14" s="9" t="s">
        <v>338</v>
      </c>
      <c r="H14" s="9" t="s">
        <v>547</v>
      </c>
      <c r="I14" s="9" t="s">
        <v>548</v>
      </c>
      <c r="J14" s="9" t="s">
        <v>549</v>
      </c>
      <c r="K14" s="2"/>
      <c r="L14" s="2"/>
      <c r="M14" s="2"/>
      <c r="N14" s="2"/>
      <c r="O14" s="2"/>
    </row>
    <row r="15" spans="1:15" ht="195" x14ac:dyDescent="0.25">
      <c r="A15" s="81">
        <v>13</v>
      </c>
      <c r="B15" s="9" t="s">
        <v>550</v>
      </c>
      <c r="C15" s="9" t="s">
        <v>513</v>
      </c>
      <c r="D15" s="9" t="s">
        <v>479</v>
      </c>
      <c r="E15" s="9" t="s">
        <v>551</v>
      </c>
      <c r="F15" s="9" t="s">
        <v>552</v>
      </c>
      <c r="G15" s="9" t="s">
        <v>338</v>
      </c>
      <c r="H15" s="9" t="s">
        <v>553</v>
      </c>
      <c r="I15" s="9" t="s">
        <v>554</v>
      </c>
      <c r="J15" s="9" t="s">
        <v>555</v>
      </c>
      <c r="K15" s="2"/>
      <c r="L15" s="2"/>
      <c r="M15" s="2"/>
      <c r="N15" s="2"/>
      <c r="O15" s="2"/>
    </row>
    <row r="16" spans="1:15" ht="345" x14ac:dyDescent="0.25">
      <c r="A16" s="81">
        <v>14</v>
      </c>
      <c r="B16" s="9" t="s">
        <v>556</v>
      </c>
      <c r="C16" s="9" t="s">
        <v>513</v>
      </c>
      <c r="D16" s="9" t="s">
        <v>479</v>
      </c>
      <c r="E16" s="9" t="s">
        <v>557</v>
      </c>
      <c r="F16" s="9" t="s">
        <v>558</v>
      </c>
      <c r="G16" s="9" t="s">
        <v>338</v>
      </c>
      <c r="H16" s="9" t="s">
        <v>559</v>
      </c>
      <c r="I16" s="9" t="s">
        <v>560</v>
      </c>
      <c r="J16" s="9" t="s">
        <v>561</v>
      </c>
      <c r="K16" s="2"/>
      <c r="L16" s="2"/>
      <c r="M16" s="2"/>
      <c r="N16" s="2"/>
      <c r="O16" s="2"/>
    </row>
    <row r="17" spans="1:15" ht="270" x14ac:dyDescent="0.25">
      <c r="A17" s="81">
        <v>15</v>
      </c>
      <c r="B17" s="9" t="s">
        <v>562</v>
      </c>
      <c r="C17" s="9" t="s">
        <v>513</v>
      </c>
      <c r="D17" s="9" t="s">
        <v>479</v>
      </c>
      <c r="E17" s="9" t="s">
        <v>563</v>
      </c>
      <c r="F17" s="9" t="s">
        <v>564</v>
      </c>
      <c r="G17" s="9" t="s">
        <v>338</v>
      </c>
      <c r="H17" s="9" t="s">
        <v>565</v>
      </c>
      <c r="I17" s="9" t="s">
        <v>566</v>
      </c>
      <c r="J17" s="9" t="s">
        <v>567</v>
      </c>
      <c r="K17" s="2"/>
      <c r="L17" s="2"/>
      <c r="M17" s="2"/>
      <c r="N17" s="2"/>
      <c r="O17" s="2"/>
    </row>
    <row r="18" spans="1:15" ht="300" x14ac:dyDescent="0.25">
      <c r="A18" s="81">
        <v>16</v>
      </c>
      <c r="B18" s="9" t="s">
        <v>568</v>
      </c>
      <c r="C18" s="9" t="s">
        <v>569</v>
      </c>
      <c r="D18" s="9" t="s">
        <v>570</v>
      </c>
      <c r="E18" s="9" t="s">
        <v>571</v>
      </c>
      <c r="F18" s="9" t="s">
        <v>572</v>
      </c>
      <c r="G18" s="9" t="s">
        <v>573</v>
      </c>
      <c r="H18" s="9" t="s">
        <v>574</v>
      </c>
      <c r="I18" s="9" t="s">
        <v>575</v>
      </c>
      <c r="J18" s="9" t="s">
        <v>576</v>
      </c>
      <c r="K18" s="2"/>
      <c r="L18" s="2"/>
      <c r="M18" s="2"/>
      <c r="N18" s="2"/>
      <c r="O18" s="2"/>
    </row>
    <row r="19" spans="1:15" ht="180" x14ac:dyDescent="0.25">
      <c r="A19" s="81">
        <v>17</v>
      </c>
      <c r="B19" s="9" t="s">
        <v>577</v>
      </c>
      <c r="C19" s="9" t="s">
        <v>569</v>
      </c>
      <c r="D19" s="9" t="s">
        <v>578</v>
      </c>
      <c r="E19" s="9" t="s">
        <v>579</v>
      </c>
      <c r="F19" s="9" t="s">
        <v>580</v>
      </c>
      <c r="G19" s="9" t="s">
        <v>573</v>
      </c>
      <c r="H19" s="9" t="s">
        <v>581</v>
      </c>
      <c r="I19" s="9" t="s">
        <v>582</v>
      </c>
      <c r="J19" s="9" t="s">
        <v>583</v>
      </c>
      <c r="K19" s="2"/>
      <c r="L19" s="2"/>
      <c r="M19" s="2"/>
      <c r="N19" s="2"/>
      <c r="O19" s="2"/>
    </row>
    <row r="20" spans="1:15" ht="409.5" x14ac:dyDescent="0.25">
      <c r="A20" s="81">
        <v>18</v>
      </c>
      <c r="B20" s="9" t="s">
        <v>584</v>
      </c>
      <c r="C20" s="9" t="s">
        <v>585</v>
      </c>
      <c r="D20" s="9" t="s">
        <v>586</v>
      </c>
      <c r="E20" s="9" t="s">
        <v>587</v>
      </c>
      <c r="F20" s="9" t="s">
        <v>588</v>
      </c>
      <c r="G20" s="9" t="s">
        <v>589</v>
      </c>
      <c r="H20" s="9" t="s">
        <v>590</v>
      </c>
      <c r="I20" s="9" t="s">
        <v>591</v>
      </c>
      <c r="J20" s="9" t="s">
        <v>592</v>
      </c>
      <c r="K20" s="2"/>
      <c r="L20" s="2"/>
      <c r="M20" s="2"/>
      <c r="N20" s="2"/>
      <c r="O20" s="2"/>
    </row>
    <row r="21" spans="1:15" ht="240" x14ac:dyDescent="0.25">
      <c r="A21" s="81">
        <v>19</v>
      </c>
      <c r="B21" s="9" t="s">
        <v>593</v>
      </c>
      <c r="C21" s="9" t="s">
        <v>594</v>
      </c>
      <c r="D21" s="9" t="s">
        <v>479</v>
      </c>
      <c r="E21" s="9" t="s">
        <v>595</v>
      </c>
      <c r="F21" s="9" t="s">
        <v>596</v>
      </c>
      <c r="G21" s="9" t="s">
        <v>338</v>
      </c>
      <c r="H21" s="9" t="s">
        <v>597</v>
      </c>
      <c r="I21" s="9" t="s">
        <v>598</v>
      </c>
      <c r="J21" s="9" t="s">
        <v>599</v>
      </c>
      <c r="K21" s="2"/>
      <c r="L21" s="2"/>
      <c r="M21" s="2"/>
      <c r="N21" s="2"/>
      <c r="O21" s="2"/>
    </row>
    <row r="22" spans="1:15" ht="225" x14ac:dyDescent="0.25">
      <c r="A22" s="81">
        <v>20</v>
      </c>
      <c r="B22" s="9" t="s">
        <v>600</v>
      </c>
      <c r="C22" s="9" t="s">
        <v>594</v>
      </c>
      <c r="D22" s="9" t="s">
        <v>479</v>
      </c>
      <c r="E22" s="9" t="s">
        <v>601</v>
      </c>
      <c r="F22" s="9" t="s">
        <v>602</v>
      </c>
      <c r="G22" s="9" t="s">
        <v>338</v>
      </c>
      <c r="H22" s="9" t="s">
        <v>603</v>
      </c>
      <c r="I22" s="9" t="s">
        <v>604</v>
      </c>
      <c r="J22" s="9" t="s">
        <v>605</v>
      </c>
      <c r="K22" s="2"/>
      <c r="L22" s="2"/>
      <c r="M22" s="2"/>
      <c r="N22" s="2"/>
      <c r="O22" s="2"/>
    </row>
    <row r="23" spans="1:15" ht="225" x14ac:dyDescent="0.25">
      <c r="A23" s="81">
        <v>21</v>
      </c>
      <c r="B23" s="9" t="s">
        <v>606</v>
      </c>
      <c r="C23" s="9" t="s">
        <v>594</v>
      </c>
      <c r="D23" s="9" t="s">
        <v>486</v>
      </c>
      <c r="E23" s="9" t="s">
        <v>607</v>
      </c>
      <c r="F23" s="9" t="s">
        <v>608</v>
      </c>
      <c r="G23" s="9" t="s">
        <v>338</v>
      </c>
      <c r="H23" s="9" t="s">
        <v>609</v>
      </c>
      <c r="I23" s="9" t="s">
        <v>610</v>
      </c>
      <c r="J23" s="9" t="s">
        <v>611</v>
      </c>
      <c r="K23" s="2"/>
      <c r="L23" s="2"/>
      <c r="M23" s="2"/>
      <c r="N23" s="2"/>
      <c r="O23" s="2"/>
    </row>
    <row r="24" spans="1:15" ht="255" x14ac:dyDescent="0.25">
      <c r="A24" s="81">
        <v>22</v>
      </c>
      <c r="B24" s="9" t="s">
        <v>612</v>
      </c>
      <c r="C24" s="9" t="s">
        <v>485</v>
      </c>
      <c r="D24" s="9" t="s">
        <v>479</v>
      </c>
      <c r="E24" s="9" t="s">
        <v>613</v>
      </c>
      <c r="F24" s="9" t="s">
        <v>614</v>
      </c>
      <c r="G24" s="9" t="s">
        <v>338</v>
      </c>
      <c r="H24" s="9" t="s">
        <v>615</v>
      </c>
      <c r="I24" s="9" t="s">
        <v>616</v>
      </c>
      <c r="J24" s="9" t="s">
        <v>611</v>
      </c>
      <c r="K24" s="2"/>
      <c r="L24" s="2"/>
      <c r="M24" s="2"/>
      <c r="N24" s="2"/>
      <c r="O24" s="2"/>
    </row>
    <row r="25" spans="1:15" ht="210" x14ac:dyDescent="0.25">
      <c r="A25" s="81">
        <v>23</v>
      </c>
      <c r="B25" s="9" t="s">
        <v>617</v>
      </c>
      <c r="C25" s="9" t="s">
        <v>569</v>
      </c>
      <c r="D25" s="9" t="s">
        <v>618</v>
      </c>
      <c r="E25" s="9" t="s">
        <v>619</v>
      </c>
      <c r="F25" s="9" t="s">
        <v>620</v>
      </c>
      <c r="G25" s="9" t="s">
        <v>338</v>
      </c>
      <c r="H25" s="9" t="s">
        <v>621</v>
      </c>
      <c r="I25" s="9" t="s">
        <v>622</v>
      </c>
      <c r="J25" s="9" t="s">
        <v>623</v>
      </c>
      <c r="K25" s="2"/>
      <c r="L25" s="2"/>
      <c r="M25" s="2"/>
      <c r="N25" s="2"/>
      <c r="O25" s="2"/>
    </row>
    <row r="26" spans="1:15" ht="409.5" x14ac:dyDescent="0.25">
      <c r="A26" s="81">
        <v>24</v>
      </c>
      <c r="B26" s="9" t="s">
        <v>624</v>
      </c>
      <c r="C26" s="9" t="s">
        <v>625</v>
      </c>
      <c r="D26" s="9" t="s">
        <v>626</v>
      </c>
      <c r="E26" s="9" t="s">
        <v>627</v>
      </c>
      <c r="F26" s="9" t="s">
        <v>628</v>
      </c>
      <c r="G26" s="9" t="s">
        <v>338</v>
      </c>
      <c r="H26" s="9" t="s">
        <v>629</v>
      </c>
      <c r="I26" s="9" t="s">
        <v>630</v>
      </c>
      <c r="J26" s="9" t="s">
        <v>631</v>
      </c>
      <c r="K26" s="2"/>
      <c r="L26" s="2"/>
      <c r="M26" s="2"/>
      <c r="N26" s="2"/>
      <c r="O26" s="2"/>
    </row>
    <row r="27" spans="1:15" ht="225" x14ac:dyDescent="0.25">
      <c r="A27" s="81">
        <v>25</v>
      </c>
      <c r="B27" s="9" t="s">
        <v>632</v>
      </c>
      <c r="C27" s="9" t="s">
        <v>594</v>
      </c>
      <c r="D27" s="9" t="s">
        <v>486</v>
      </c>
      <c r="E27" s="9" t="s">
        <v>633</v>
      </c>
      <c r="F27" s="9" t="s">
        <v>634</v>
      </c>
      <c r="G27" s="9" t="s">
        <v>338</v>
      </c>
      <c r="H27" s="9" t="s">
        <v>635</v>
      </c>
      <c r="I27" s="9" t="s">
        <v>636</v>
      </c>
      <c r="J27" s="9" t="s">
        <v>637</v>
      </c>
      <c r="K27" s="2"/>
      <c r="L27" s="2"/>
      <c r="M27" s="2"/>
      <c r="N27" s="2"/>
      <c r="O27" s="2"/>
    </row>
    <row r="28" spans="1:15" ht="409.5" x14ac:dyDescent="0.25">
      <c r="A28" s="81">
        <v>26</v>
      </c>
      <c r="B28" s="9" t="s">
        <v>638</v>
      </c>
      <c r="C28" s="9" t="s">
        <v>625</v>
      </c>
      <c r="D28" s="9" t="s">
        <v>626</v>
      </c>
      <c r="E28" s="9" t="s">
        <v>639</v>
      </c>
      <c r="F28" s="9" t="s">
        <v>640</v>
      </c>
      <c r="G28" s="9" t="s">
        <v>641</v>
      </c>
      <c r="H28" s="9" t="s">
        <v>642</v>
      </c>
      <c r="I28" s="9" t="s">
        <v>643</v>
      </c>
      <c r="J28" s="9" t="s">
        <v>644</v>
      </c>
      <c r="K28" s="2"/>
      <c r="L28" s="2"/>
      <c r="M28" s="2"/>
      <c r="N28" s="2"/>
      <c r="O28" s="2"/>
    </row>
    <row r="29" spans="1:15" ht="225" x14ac:dyDescent="0.25">
      <c r="A29" s="81">
        <v>27</v>
      </c>
      <c r="B29" s="9" t="s">
        <v>645</v>
      </c>
      <c r="C29" s="9" t="s">
        <v>646</v>
      </c>
      <c r="D29" s="9" t="s">
        <v>626</v>
      </c>
      <c r="E29" s="9" t="s">
        <v>647</v>
      </c>
      <c r="F29" s="9" t="s">
        <v>648</v>
      </c>
      <c r="G29" s="9" t="s">
        <v>641</v>
      </c>
      <c r="H29" s="9" t="s">
        <v>649</v>
      </c>
      <c r="I29" s="9" t="s">
        <v>650</v>
      </c>
      <c r="J29" s="9" t="s">
        <v>651</v>
      </c>
      <c r="K29" s="2"/>
      <c r="L29" s="2"/>
      <c r="M29" s="2"/>
      <c r="N29" s="2"/>
      <c r="O29" s="2"/>
    </row>
    <row r="30" spans="1:15" x14ac:dyDescent="0.25">
      <c r="A30" s="3"/>
      <c r="B30" s="3"/>
      <c r="C30" s="3"/>
      <c r="D30" s="3"/>
      <c r="E30" s="3"/>
      <c r="F30" s="3"/>
      <c r="G30" s="3"/>
      <c r="H30" s="3"/>
      <c r="I30" s="3"/>
      <c r="J30" s="3"/>
      <c r="K30" s="2"/>
      <c r="L30" s="2"/>
      <c r="M30" s="2"/>
      <c r="N30" s="2"/>
      <c r="O30" s="2"/>
    </row>
    <row r="31" spans="1:15" x14ac:dyDescent="0.25">
      <c r="A31" s="3"/>
      <c r="B31" s="3"/>
      <c r="C31" s="3"/>
      <c r="D31" s="3"/>
      <c r="E31" s="3"/>
      <c r="F31" s="3"/>
      <c r="G31" s="3"/>
      <c r="H31" s="3"/>
      <c r="I31" s="3"/>
      <c r="J31" s="3"/>
      <c r="K31" s="2"/>
      <c r="L31" s="2"/>
      <c r="M31" s="2"/>
      <c r="N31" s="2"/>
      <c r="O31" s="2"/>
    </row>
    <row r="32" spans="1:15" x14ac:dyDescent="0.25">
      <c r="A32" s="3"/>
      <c r="B32" s="3"/>
      <c r="C32" s="3"/>
      <c r="D32" s="3"/>
      <c r="E32" s="3"/>
      <c r="F32" s="3"/>
      <c r="G32" s="3"/>
      <c r="H32" s="3"/>
      <c r="I32" s="3"/>
      <c r="J32" s="3"/>
      <c r="K32" s="2"/>
      <c r="L32" s="2"/>
      <c r="M32" s="2"/>
      <c r="N32" s="2"/>
      <c r="O32" s="2"/>
    </row>
    <row r="33" spans="1:15" x14ac:dyDescent="0.25">
      <c r="A33" s="3"/>
      <c r="B33" s="3"/>
      <c r="C33" s="3"/>
      <c r="D33" s="3"/>
      <c r="E33" s="3"/>
      <c r="F33" s="3"/>
      <c r="G33" s="3"/>
      <c r="H33" s="3"/>
      <c r="I33" s="3"/>
      <c r="J33" s="3"/>
      <c r="K33" s="2"/>
      <c r="L33" s="2"/>
      <c r="M33" s="2"/>
      <c r="N33" s="2"/>
      <c r="O33" s="2"/>
    </row>
    <row r="34" spans="1:15" x14ac:dyDescent="0.25">
      <c r="A34" s="3"/>
      <c r="B34" s="3"/>
      <c r="C34" s="3"/>
      <c r="D34" s="3"/>
      <c r="E34" s="3"/>
      <c r="F34" s="3"/>
      <c r="G34" s="3"/>
      <c r="H34" s="3"/>
      <c r="I34" s="3"/>
      <c r="J34" s="3"/>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2"/>
      <c r="B36" s="2"/>
      <c r="C36" s="2"/>
      <c r="D36" s="2"/>
      <c r="E36" s="2"/>
      <c r="F36" s="2"/>
      <c r="G36" s="2"/>
      <c r="H36" s="2"/>
      <c r="I36" s="2"/>
      <c r="J36" s="2"/>
      <c r="K36" s="2"/>
      <c r="L36" s="2"/>
      <c r="M36" s="2"/>
      <c r="N36" s="2"/>
      <c r="O36" s="2"/>
    </row>
    <row r="37" spans="1:15" x14ac:dyDescent="0.25">
      <c r="A37" s="2"/>
      <c r="B37" s="2"/>
      <c r="C37" s="2"/>
      <c r="D37" s="2"/>
      <c r="E37" s="2"/>
      <c r="F37" s="2"/>
      <c r="G37" s="2"/>
      <c r="H37" s="2"/>
      <c r="I37" s="2"/>
      <c r="J37" s="2"/>
      <c r="K37" s="2"/>
      <c r="L37" s="2"/>
      <c r="M37" s="2"/>
      <c r="N37" s="2"/>
      <c r="O37" s="2"/>
    </row>
    <row r="38" spans="1:15" x14ac:dyDescent="0.25">
      <c r="A38" s="2"/>
      <c r="B38" s="2"/>
      <c r="C38" s="2"/>
      <c r="D38" s="2"/>
      <c r="E38" s="2"/>
      <c r="F38" s="2"/>
      <c r="G38" s="2"/>
      <c r="H38" s="2"/>
      <c r="I38" s="2"/>
      <c r="J38" s="2"/>
      <c r="K38" s="2"/>
      <c r="L38" s="2"/>
      <c r="M38" s="2"/>
      <c r="N38" s="2"/>
      <c r="O38" s="2"/>
    </row>
    <row r="39" spans="1:15" x14ac:dyDescent="0.25">
      <c r="A39" s="2"/>
      <c r="B39" s="2"/>
      <c r="C39" s="2"/>
      <c r="D39" s="2"/>
      <c r="E39" s="2"/>
      <c r="F39" s="2"/>
      <c r="G39" s="2"/>
      <c r="H39" s="2"/>
      <c r="I39" s="2"/>
      <c r="J39" s="2"/>
      <c r="K39" s="2"/>
      <c r="L39" s="2"/>
      <c r="M39" s="2"/>
      <c r="N39" s="2"/>
      <c r="O39" s="2"/>
    </row>
    <row r="40" spans="1:15" x14ac:dyDescent="0.25">
      <c r="A40" s="2"/>
      <c r="B40" s="2"/>
      <c r="C40" s="2"/>
      <c r="D40" s="2"/>
      <c r="E40" s="2"/>
      <c r="F40" s="2"/>
      <c r="G40" s="2"/>
      <c r="H40" s="2"/>
      <c r="I40" s="2"/>
      <c r="J40" s="2"/>
      <c r="K40" s="2"/>
      <c r="L40" s="2"/>
      <c r="M40" s="2"/>
      <c r="N40" s="2"/>
      <c r="O40" s="2"/>
    </row>
  </sheetData>
  <mergeCells count="2">
    <mergeCell ref="B1:B2"/>
    <mergeCell ref="D1:J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39"/>
  <sheetViews>
    <sheetView showGridLines="0" topLeftCell="A31" zoomScale="85" zoomScaleNormal="85" workbookViewId="0">
      <selection activeCell="B33" sqref="B33"/>
    </sheetView>
  </sheetViews>
  <sheetFormatPr defaultColWidth="10.28515625" defaultRowHeight="15" x14ac:dyDescent="0.25"/>
  <cols>
    <col min="1" max="1" width="10.7109375" style="22" customWidth="1"/>
    <col min="2" max="2" width="75.28515625" style="4" bestFit="1" customWidth="1"/>
    <col min="3" max="3" width="51.42578125" style="4" customWidth="1"/>
    <col min="4" max="4" width="17.85546875" style="4" bestFit="1" customWidth="1"/>
    <col min="5" max="13" width="15.42578125" style="23" customWidth="1"/>
    <col min="14" max="16384" width="10.28515625" style="4"/>
  </cols>
  <sheetData>
    <row r="1" spans="1:13" ht="33" customHeight="1" x14ac:dyDescent="0.25">
      <c r="A1" s="230" t="s">
        <v>435</v>
      </c>
      <c r="B1" s="231"/>
      <c r="C1" s="231"/>
      <c r="D1" s="231"/>
      <c r="E1" s="231"/>
      <c r="F1" s="231"/>
      <c r="G1" s="231"/>
      <c r="H1" s="231"/>
      <c r="I1" s="231"/>
      <c r="J1" s="231"/>
      <c r="K1" s="231"/>
      <c r="L1" s="231"/>
      <c r="M1" s="232"/>
    </row>
    <row r="2" spans="1:13" ht="33" customHeight="1" x14ac:dyDescent="0.25">
      <c r="A2" s="233" t="s">
        <v>436</v>
      </c>
      <c r="B2" s="234"/>
      <c r="C2" s="234"/>
      <c r="D2" s="234"/>
      <c r="E2" s="234"/>
      <c r="F2" s="234"/>
      <c r="G2" s="234"/>
      <c r="H2" s="234"/>
      <c r="I2" s="234"/>
      <c r="J2" s="234"/>
      <c r="K2" s="234"/>
      <c r="L2" s="234"/>
      <c r="M2" s="235"/>
    </row>
    <row r="3" spans="1:13" s="5" customFormat="1" ht="31.5" customHeight="1" x14ac:dyDescent="0.25">
      <c r="A3" s="236" t="s">
        <v>0</v>
      </c>
      <c r="B3" s="236" t="s">
        <v>399</v>
      </c>
      <c r="C3" s="240" t="s">
        <v>437</v>
      </c>
      <c r="D3" s="240" t="s">
        <v>438</v>
      </c>
      <c r="E3" s="222" t="s">
        <v>439</v>
      </c>
      <c r="F3" s="223"/>
      <c r="G3" s="223"/>
      <c r="H3" s="223"/>
      <c r="I3" s="223"/>
      <c r="J3" s="223"/>
      <c r="K3" s="223"/>
      <c r="L3" s="223"/>
      <c r="M3" s="224"/>
    </row>
    <row r="4" spans="1:13" x14ac:dyDescent="0.25">
      <c r="A4" s="237"/>
      <c r="B4" s="239"/>
      <c r="C4" s="241"/>
      <c r="D4" s="242"/>
      <c r="E4" s="225" t="s">
        <v>652</v>
      </c>
      <c r="F4" s="223"/>
      <c r="G4" s="224"/>
      <c r="H4" s="225" t="s">
        <v>653</v>
      </c>
      <c r="I4" s="223"/>
      <c r="J4" s="224"/>
      <c r="K4" s="225" t="s">
        <v>654</v>
      </c>
      <c r="L4" s="223"/>
      <c r="M4" s="224"/>
    </row>
    <row r="5" spans="1:13" ht="31.5" customHeight="1" x14ac:dyDescent="0.25">
      <c r="A5" s="238"/>
      <c r="B5" s="238"/>
      <c r="C5" s="241"/>
      <c r="D5" s="241"/>
      <c r="E5" s="6" t="s">
        <v>443</v>
      </c>
      <c r="F5" s="6" t="s">
        <v>444</v>
      </c>
      <c r="G5" s="6" t="s">
        <v>445</v>
      </c>
      <c r="H5" s="6" t="s">
        <v>443</v>
      </c>
      <c r="I5" s="6" t="s">
        <v>444</v>
      </c>
      <c r="J5" s="6" t="s">
        <v>445</v>
      </c>
      <c r="K5" s="6" t="s">
        <v>443</v>
      </c>
      <c r="L5" s="6" t="s">
        <v>444</v>
      </c>
      <c r="M5" s="6" t="s">
        <v>445</v>
      </c>
    </row>
    <row r="6" spans="1:13" x14ac:dyDescent="0.25">
      <c r="A6" s="7" t="s">
        <v>655</v>
      </c>
      <c r="B6" s="8" t="s">
        <v>656</v>
      </c>
      <c r="C6" s="9"/>
      <c r="D6" s="10" t="s">
        <v>657</v>
      </c>
      <c r="E6" s="11">
        <v>1.1862281336756364E-3</v>
      </c>
      <c r="F6" s="12">
        <v>2.2423103774999783E-3</v>
      </c>
      <c r="G6" s="13" t="s">
        <v>658</v>
      </c>
      <c r="H6" s="14">
        <v>4.5027287089292054E-3</v>
      </c>
      <c r="I6" s="14">
        <v>3.8948755948939205E-3</v>
      </c>
      <c r="J6" s="15" t="s">
        <v>658</v>
      </c>
      <c r="K6" s="12">
        <v>6.2502311332487412E-3</v>
      </c>
      <c r="L6" s="12">
        <v>3.3725043613504579E-3</v>
      </c>
      <c r="M6" s="13" t="s">
        <v>658</v>
      </c>
    </row>
    <row r="7" spans="1:13" x14ac:dyDescent="0.25">
      <c r="A7" s="16">
        <v>1</v>
      </c>
      <c r="B7" s="17" t="s">
        <v>659</v>
      </c>
      <c r="C7" s="9"/>
      <c r="D7" s="10" t="s">
        <v>657</v>
      </c>
      <c r="E7" s="12">
        <v>-8.1324649833570021E-5</v>
      </c>
      <c r="F7" s="12">
        <v>8.026364160985673E-4</v>
      </c>
      <c r="G7" s="18" t="s">
        <v>658</v>
      </c>
      <c r="H7" s="14">
        <v>7.4242927910472931E-5</v>
      </c>
      <c r="I7" s="14">
        <v>1.2922202472867011E-3</v>
      </c>
      <c r="J7" s="19" t="s">
        <v>658</v>
      </c>
      <c r="K7" s="12">
        <v>1.4428875821961287E-3</v>
      </c>
      <c r="L7" s="12">
        <v>1.0699349960621154E-3</v>
      </c>
      <c r="M7" s="18" t="s">
        <v>658</v>
      </c>
    </row>
    <row r="8" spans="1:13" ht="150" x14ac:dyDescent="0.25">
      <c r="A8" s="20" t="s">
        <v>660</v>
      </c>
      <c r="B8" s="17" t="s">
        <v>661</v>
      </c>
      <c r="C8" s="9" t="s">
        <v>662</v>
      </c>
      <c r="D8" s="10" t="s">
        <v>657</v>
      </c>
      <c r="E8" s="12">
        <v>-3.2658472143953801E-5</v>
      </c>
      <c r="F8" s="12">
        <v>7.3812437578979498E-5</v>
      </c>
      <c r="G8" s="18" t="s">
        <v>658</v>
      </c>
      <c r="H8" s="14">
        <v>1.194077987576315E-5</v>
      </c>
      <c r="I8" s="14">
        <v>1.2176300112098882E-4</v>
      </c>
      <c r="J8" s="19" t="s">
        <v>658</v>
      </c>
      <c r="K8" s="12">
        <v>1.3005480782979367E-4</v>
      </c>
      <c r="L8" s="12">
        <v>9.0470369898731958E-5</v>
      </c>
      <c r="M8" s="18" t="s">
        <v>658</v>
      </c>
    </row>
    <row r="9" spans="1:13" ht="30" x14ac:dyDescent="0.25">
      <c r="A9" s="20" t="s">
        <v>663</v>
      </c>
      <c r="B9" s="17" t="s">
        <v>664</v>
      </c>
      <c r="C9" s="9" t="s">
        <v>665</v>
      </c>
      <c r="D9" s="10" t="s">
        <v>657</v>
      </c>
      <c r="E9" s="12">
        <v>7.7847770145744699E-6</v>
      </c>
      <c r="F9" s="12">
        <v>7.8468142241661099E-6</v>
      </c>
      <c r="G9" s="18" t="s">
        <v>658</v>
      </c>
      <c r="H9" s="14">
        <v>1.2188723452766199E-7</v>
      </c>
      <c r="I9" s="14">
        <v>1.2095825861368999E-5</v>
      </c>
      <c r="J9" s="19" t="s">
        <v>658</v>
      </c>
      <c r="K9" s="12">
        <v>3.0905598094044302E-6</v>
      </c>
      <c r="L9" s="12">
        <v>1.1433790316761601E-5</v>
      </c>
      <c r="M9" s="18" t="s">
        <v>658</v>
      </c>
    </row>
    <row r="10" spans="1:13" ht="120" x14ac:dyDescent="0.25">
      <c r="A10" s="21" t="s">
        <v>666</v>
      </c>
      <c r="B10" s="17" t="s">
        <v>667</v>
      </c>
      <c r="C10" s="9" t="s">
        <v>668</v>
      </c>
      <c r="D10" s="10" t="s">
        <v>657</v>
      </c>
      <c r="E10" s="12">
        <v>-5.0458328310409895E-5</v>
      </c>
      <c r="F10" s="12">
        <v>1.6281217475655501E-4</v>
      </c>
      <c r="G10" s="18" t="s">
        <v>658</v>
      </c>
      <c r="H10" s="14">
        <v>-2.3360713840125899E-5</v>
      </c>
      <c r="I10" s="14">
        <v>3.4281591238172199E-4</v>
      </c>
      <c r="J10" s="19" t="s">
        <v>658</v>
      </c>
      <c r="K10" s="12">
        <v>4.55883232411525E-4</v>
      </c>
      <c r="L10" s="12">
        <v>3.2868235034721999E-4</v>
      </c>
      <c r="M10" s="18" t="s">
        <v>658</v>
      </c>
    </row>
    <row r="11" spans="1:13" ht="360" x14ac:dyDescent="0.25">
      <c r="A11" s="20" t="s">
        <v>669</v>
      </c>
      <c r="B11" s="17" t="s">
        <v>670</v>
      </c>
      <c r="C11" s="9" t="s">
        <v>671</v>
      </c>
      <c r="D11" s="10" t="s">
        <v>657</v>
      </c>
      <c r="E11" s="12">
        <v>7.1563148489994395E-5</v>
      </c>
      <c r="F11" s="12">
        <v>1.7030653024441257E-4</v>
      </c>
      <c r="G11" s="18" t="s">
        <v>658</v>
      </c>
      <c r="H11" s="14">
        <v>7.7909810785703525E-5</v>
      </c>
      <c r="I11" s="14">
        <v>2.6150878751085598E-4</v>
      </c>
      <c r="J11" s="19" t="s">
        <v>658</v>
      </c>
      <c r="K11" s="12">
        <v>2.9308965424656958E-4</v>
      </c>
      <c r="L11" s="12">
        <v>1.9614489231956062E-4</v>
      </c>
      <c r="M11" s="18" t="s">
        <v>658</v>
      </c>
    </row>
    <row r="12" spans="1:13" ht="105" x14ac:dyDescent="0.25">
      <c r="A12" s="20" t="s">
        <v>672</v>
      </c>
      <c r="B12" s="17" t="s">
        <v>673</v>
      </c>
      <c r="C12" s="9" t="s">
        <v>674</v>
      </c>
      <c r="D12" s="10" t="s">
        <v>657</v>
      </c>
      <c r="E12" s="12">
        <v>-5.6278046633218004E-5</v>
      </c>
      <c r="F12" s="12">
        <v>2.3426733182407798E-4</v>
      </c>
      <c r="G12" s="18" t="s">
        <v>658</v>
      </c>
      <c r="H12" s="14">
        <v>3.35545590446351E-6</v>
      </c>
      <c r="I12" s="14">
        <v>3.54588220959906E-4</v>
      </c>
      <c r="J12" s="19" t="s">
        <v>658</v>
      </c>
      <c r="K12" s="12">
        <v>4.1363418312445605E-4</v>
      </c>
      <c r="L12" s="12">
        <v>2.8701582513490599E-4</v>
      </c>
      <c r="M12" s="18" t="s">
        <v>658</v>
      </c>
    </row>
    <row r="13" spans="1:13" ht="105" x14ac:dyDescent="0.25">
      <c r="A13" s="20" t="s">
        <v>675</v>
      </c>
      <c r="B13" s="17" t="s">
        <v>676</v>
      </c>
      <c r="C13" s="9" t="s">
        <v>677</v>
      </c>
      <c r="D13" s="10" t="s">
        <v>657</v>
      </c>
      <c r="E13" s="12">
        <v>-2.1277728250557199E-5</v>
      </c>
      <c r="F13" s="12">
        <v>1.5359112747037609E-4</v>
      </c>
      <c r="G13" s="18" t="s">
        <v>658</v>
      </c>
      <c r="H13" s="14">
        <v>4.27570795014098E-6</v>
      </c>
      <c r="I13" s="14">
        <v>1.9944849945185931E-4</v>
      </c>
      <c r="J13" s="19" t="s">
        <v>658</v>
      </c>
      <c r="K13" s="12">
        <v>1.4713514477437999E-4</v>
      </c>
      <c r="L13" s="12">
        <v>1.561877680449352E-4</v>
      </c>
      <c r="M13" s="18" t="s">
        <v>658</v>
      </c>
    </row>
    <row r="14" spans="1:13" x14ac:dyDescent="0.25">
      <c r="A14" s="16" t="s">
        <v>678</v>
      </c>
      <c r="B14" s="17" t="s">
        <v>679</v>
      </c>
      <c r="C14" s="9"/>
      <c r="D14" s="10" t="s">
        <v>657</v>
      </c>
      <c r="E14" s="12">
        <v>1.4307691558348428E-3</v>
      </c>
      <c r="F14" s="12">
        <v>8.467929729519824E-4</v>
      </c>
      <c r="G14" s="18" t="s">
        <v>658</v>
      </c>
      <c r="H14" s="14">
        <v>3.1377694780639893E-3</v>
      </c>
      <c r="I14" s="14">
        <v>5.025687273260142E-4</v>
      </c>
      <c r="J14" s="19" t="s">
        <v>658</v>
      </c>
      <c r="K14" s="12">
        <v>1.9027504355306759E-3</v>
      </c>
      <c r="L14" s="12">
        <v>2.8029443025423539E-4</v>
      </c>
      <c r="M14" s="18" t="s">
        <v>658</v>
      </c>
    </row>
    <row r="15" spans="1:13" ht="135" x14ac:dyDescent="0.25">
      <c r="A15" s="20" t="s">
        <v>680</v>
      </c>
      <c r="B15" s="17" t="s">
        <v>681</v>
      </c>
      <c r="C15" s="9" t="s">
        <v>682</v>
      </c>
      <c r="D15" s="10" t="s">
        <v>657</v>
      </c>
      <c r="E15" s="12">
        <v>5.0592171715069223E-4</v>
      </c>
      <c r="F15" s="12">
        <v>4.1185227933682211E-4</v>
      </c>
      <c r="G15" s="18" t="s">
        <v>658</v>
      </c>
      <c r="H15" s="14">
        <v>8.1649227826008396E-4</v>
      </c>
      <c r="I15" s="14">
        <v>2.0947231162859997E-5</v>
      </c>
      <c r="J15" s="19" t="s">
        <v>658</v>
      </c>
      <c r="K15" s="12">
        <v>5.3157564890593545E-4</v>
      </c>
      <c r="L15" s="12">
        <v>1.107215439704045E-4</v>
      </c>
      <c r="M15" s="18" t="s">
        <v>658</v>
      </c>
    </row>
    <row r="16" spans="1:13" ht="60" x14ac:dyDescent="0.25">
      <c r="A16" s="20" t="s">
        <v>683</v>
      </c>
      <c r="B16" s="17" t="s">
        <v>684</v>
      </c>
      <c r="C16" s="9" t="s">
        <v>685</v>
      </c>
      <c r="D16" s="10" t="s">
        <v>657</v>
      </c>
      <c r="E16" s="12">
        <v>-4.9906200502714E-5</v>
      </c>
      <c r="F16" s="12">
        <v>-3.1918223090343604E-5</v>
      </c>
      <c r="G16" s="18" t="s">
        <v>658</v>
      </c>
      <c r="H16" s="14">
        <v>2.8966057462653799E-4</v>
      </c>
      <c r="I16" s="14">
        <v>8.7800701202844791E-5</v>
      </c>
      <c r="J16" s="19" t="s">
        <v>658</v>
      </c>
      <c r="K16" s="12">
        <v>2.0602105573264099E-4</v>
      </c>
      <c r="L16" s="12">
        <v>2.01554606085175E-5</v>
      </c>
      <c r="M16" s="18" t="s">
        <v>658</v>
      </c>
    </row>
    <row r="17" spans="1:13" ht="90" x14ac:dyDescent="0.25">
      <c r="A17" s="20" t="s">
        <v>686</v>
      </c>
      <c r="B17" s="17" t="s">
        <v>687</v>
      </c>
      <c r="C17" s="9" t="s">
        <v>688</v>
      </c>
      <c r="D17" s="10" t="s">
        <v>657</v>
      </c>
      <c r="E17" s="12">
        <v>1.4591539041397504E-4</v>
      </c>
      <c r="F17" s="12">
        <v>6.2484009122343296E-5</v>
      </c>
      <c r="G17" s="18" t="s">
        <v>658</v>
      </c>
      <c r="H17" s="14">
        <v>3.0349926591832733E-4</v>
      </c>
      <c r="I17" s="14">
        <v>2.4618614103299998E-5</v>
      </c>
      <c r="J17" s="19" t="s">
        <v>658</v>
      </c>
      <c r="K17" s="12">
        <v>7.5804320201822096E-5</v>
      </c>
      <c r="L17" s="12">
        <v>1.0998158403774381E-5</v>
      </c>
      <c r="M17" s="18" t="s">
        <v>658</v>
      </c>
    </row>
    <row r="18" spans="1:13" ht="60" x14ac:dyDescent="0.25">
      <c r="A18" s="20" t="s">
        <v>689</v>
      </c>
      <c r="B18" s="17" t="s">
        <v>690</v>
      </c>
      <c r="C18" s="9" t="s">
        <v>691</v>
      </c>
      <c r="D18" s="10" t="s">
        <v>657</v>
      </c>
      <c r="E18" s="12">
        <v>-2.0832082985200498E-5</v>
      </c>
      <c r="F18" s="12">
        <v>-1.5704832341145701E-5</v>
      </c>
      <c r="G18" s="18" t="s">
        <v>658</v>
      </c>
      <c r="H18" s="14">
        <v>1.26334941083162E-4</v>
      </c>
      <c r="I18" s="14">
        <v>4.3097387309565304E-5</v>
      </c>
      <c r="J18" s="19" t="s">
        <v>658</v>
      </c>
      <c r="K18" s="12">
        <v>1.02578171139678E-4</v>
      </c>
      <c r="L18" s="12">
        <v>9.8093410050292801E-6</v>
      </c>
      <c r="M18" s="18" t="s">
        <v>658</v>
      </c>
    </row>
    <row r="19" spans="1:13" ht="149.25" customHeight="1" x14ac:dyDescent="0.25">
      <c r="A19" s="20" t="s">
        <v>692</v>
      </c>
      <c r="B19" s="17" t="s">
        <v>693</v>
      </c>
      <c r="C19" s="9" t="s">
        <v>694</v>
      </c>
      <c r="D19" s="10" t="s">
        <v>657</v>
      </c>
      <c r="E19" s="12">
        <v>6.1845394722848102E-4</v>
      </c>
      <c r="F19" s="12">
        <v>2.0275312149675698E-4</v>
      </c>
      <c r="G19" s="18" t="s">
        <v>658</v>
      </c>
      <c r="H19" s="14">
        <v>7.963036299098999E-4</v>
      </c>
      <c r="I19" s="14">
        <v>1.9772718606714298E-4</v>
      </c>
      <c r="J19" s="19" t="s">
        <v>658</v>
      </c>
      <c r="K19" s="12">
        <v>4.0325537146457301E-4</v>
      </c>
      <c r="L19" s="12">
        <v>1.9603639092258303E-5</v>
      </c>
      <c r="M19" s="18" t="s">
        <v>658</v>
      </c>
    </row>
    <row r="20" spans="1:13" ht="60" x14ac:dyDescent="0.25">
      <c r="A20" s="20" t="s">
        <v>695</v>
      </c>
      <c r="B20" s="17" t="s">
        <v>696</v>
      </c>
      <c r="C20" s="9" t="s">
        <v>697</v>
      </c>
      <c r="D20" s="10" t="s">
        <v>657</v>
      </c>
      <c r="E20" s="12">
        <v>2.7760689292533102E-4</v>
      </c>
      <c r="F20" s="12">
        <v>2.0761794794621501E-4</v>
      </c>
      <c r="G20" s="18" t="s">
        <v>658</v>
      </c>
      <c r="H20" s="14">
        <v>5.0468763541622298E-4</v>
      </c>
      <c r="I20" s="14">
        <v>-2.71085410037397E-5</v>
      </c>
      <c r="J20" s="19" t="s">
        <v>658</v>
      </c>
      <c r="K20" s="12">
        <v>2.9586997694219802E-4</v>
      </c>
      <c r="L20" s="12">
        <v>3.29371233729336E-5</v>
      </c>
      <c r="M20" s="18" t="s">
        <v>658</v>
      </c>
    </row>
    <row r="21" spans="1:13" ht="135" x14ac:dyDescent="0.25">
      <c r="A21" s="20" t="s">
        <v>698</v>
      </c>
      <c r="B21" s="17" t="s">
        <v>699</v>
      </c>
      <c r="C21" s="9" t="s">
        <v>700</v>
      </c>
      <c r="D21" s="10" t="s">
        <v>657</v>
      </c>
      <c r="E21" s="12">
        <v>-2.1005028873477502E-5</v>
      </c>
      <c r="F21" s="12">
        <v>2.28934139965276E-5</v>
      </c>
      <c r="G21" s="18" t="s">
        <v>658</v>
      </c>
      <c r="H21" s="14">
        <v>7.6204935850587892E-5</v>
      </c>
      <c r="I21" s="14">
        <v>1.0770199587750721E-4</v>
      </c>
      <c r="J21" s="19" t="s">
        <v>658</v>
      </c>
      <c r="K21" s="12">
        <v>1.5087686579273729E-4</v>
      </c>
      <c r="L21" s="12">
        <v>6.2221185296751371E-5</v>
      </c>
      <c r="M21" s="18" t="s">
        <v>658</v>
      </c>
    </row>
    <row r="22" spans="1:13" ht="45" x14ac:dyDescent="0.25">
      <c r="A22" s="20" t="s">
        <v>701</v>
      </c>
      <c r="B22" s="17" t="s">
        <v>702</v>
      </c>
      <c r="C22" s="9" t="s">
        <v>703</v>
      </c>
      <c r="D22" s="10" t="s">
        <v>657</v>
      </c>
      <c r="E22" s="12">
        <v>-9.4423888888917096E-6</v>
      </c>
      <c r="F22" s="12">
        <v>-6.9620231952782799E-6</v>
      </c>
      <c r="G22" s="18" t="s">
        <v>658</v>
      </c>
      <c r="H22" s="14">
        <v>1.1784017042959499E-4</v>
      </c>
      <c r="I22" s="14">
        <v>4.1038887526711997E-5</v>
      </c>
      <c r="J22" s="19" t="s">
        <v>658</v>
      </c>
      <c r="K22" s="12">
        <v>6.8350329263333607E-5</v>
      </c>
      <c r="L22" s="12">
        <v>6.7656896427514798E-6</v>
      </c>
      <c r="M22" s="18" t="s">
        <v>658</v>
      </c>
    </row>
    <row r="23" spans="1:13" ht="45" x14ac:dyDescent="0.25">
      <c r="A23" s="20" t="s">
        <v>704</v>
      </c>
      <c r="B23" s="17" t="s">
        <v>705</v>
      </c>
      <c r="C23" s="9" t="s">
        <v>706</v>
      </c>
      <c r="D23" s="10" t="s">
        <v>657</v>
      </c>
      <c r="E23" s="12">
        <v>-1.5943090633352399E-5</v>
      </c>
      <c r="F23" s="12">
        <v>-6.2227203199150008E-6</v>
      </c>
      <c r="G23" s="18" t="s">
        <v>658</v>
      </c>
      <c r="H23" s="14">
        <v>1.0674604656957199E-4</v>
      </c>
      <c r="I23" s="14">
        <v>6.7452650798216496E-6</v>
      </c>
      <c r="J23" s="19" t="s">
        <v>658</v>
      </c>
      <c r="K23" s="12">
        <v>6.8418696087757497E-5</v>
      </c>
      <c r="L23" s="12">
        <v>7.08228886181495E-6</v>
      </c>
      <c r="M23" s="18" t="s">
        <v>658</v>
      </c>
    </row>
    <row r="24" spans="1:13" x14ac:dyDescent="0.25">
      <c r="A24" s="16" t="s">
        <v>707</v>
      </c>
      <c r="B24" s="17" t="s">
        <v>708</v>
      </c>
      <c r="C24" s="9"/>
      <c r="D24" s="10" t="s">
        <v>657</v>
      </c>
      <c r="E24" s="12">
        <v>1.1292475412050259E-4</v>
      </c>
      <c r="F24" s="12">
        <v>1.34493636660848E-4</v>
      </c>
      <c r="G24" s="18" t="s">
        <v>658</v>
      </c>
      <c r="H24" s="14">
        <v>8.5324022371580208E-4</v>
      </c>
      <c r="I24" s="14">
        <v>1.066491346070952E-3</v>
      </c>
      <c r="J24" s="19" t="s">
        <v>658</v>
      </c>
      <c r="K24" s="12">
        <v>1.4091511413798503E-3</v>
      </c>
      <c r="L24" s="12">
        <v>1.3297073806584068E-3</v>
      </c>
      <c r="M24" s="18" t="s">
        <v>658</v>
      </c>
    </row>
    <row r="25" spans="1:13" ht="60" x14ac:dyDescent="0.25">
      <c r="A25" s="20" t="s">
        <v>709</v>
      </c>
      <c r="B25" s="17" t="s">
        <v>710</v>
      </c>
      <c r="C25" s="9" t="s">
        <v>711</v>
      </c>
      <c r="D25" s="10" t="s">
        <v>657</v>
      </c>
      <c r="E25" s="12">
        <v>9.1770347758757308E-5</v>
      </c>
      <c r="F25" s="12">
        <v>1.14633987525758E-4</v>
      </c>
      <c r="G25" s="18" t="s">
        <v>658</v>
      </c>
      <c r="H25" s="14">
        <v>2.1524635289393902E-4</v>
      </c>
      <c r="I25" s="14">
        <v>2.9724455989965599E-4</v>
      </c>
      <c r="J25" s="19" t="s">
        <v>658</v>
      </c>
      <c r="K25" s="12">
        <v>2.5686442866223997E-4</v>
      </c>
      <c r="L25" s="12">
        <v>3.0257052030058197E-4</v>
      </c>
      <c r="M25" s="18" t="s">
        <v>658</v>
      </c>
    </row>
    <row r="26" spans="1:13" ht="60" customHeight="1" x14ac:dyDescent="0.25">
      <c r="A26" s="20" t="s">
        <v>712</v>
      </c>
      <c r="B26" s="17" t="s">
        <v>713</v>
      </c>
      <c r="C26" s="9" t="s">
        <v>714</v>
      </c>
      <c r="D26" s="10" t="s">
        <v>657</v>
      </c>
      <c r="E26" s="12">
        <v>1.6901510169642401E-5</v>
      </c>
      <c r="F26" s="12">
        <v>1.8125919590605798E-5</v>
      </c>
      <c r="G26" s="18" t="s">
        <v>658</v>
      </c>
      <c r="H26" s="14">
        <v>1.02323214799416E-4</v>
      </c>
      <c r="I26" s="14">
        <v>1.4562837092402202E-4</v>
      </c>
      <c r="J26" s="19" t="s">
        <v>658</v>
      </c>
      <c r="K26" s="12">
        <v>1.36102931504789E-4</v>
      </c>
      <c r="L26" s="12">
        <v>1.8888429192243103E-4</v>
      </c>
      <c r="M26" s="18" t="s">
        <v>658</v>
      </c>
    </row>
    <row r="27" spans="1:13" ht="105.75" customHeight="1" x14ac:dyDescent="0.25">
      <c r="A27" s="20" t="s">
        <v>715</v>
      </c>
      <c r="B27" s="17" t="s">
        <v>716</v>
      </c>
      <c r="C27" s="9" t="s">
        <v>717</v>
      </c>
      <c r="D27" s="10" t="s">
        <v>657</v>
      </c>
      <c r="E27" s="12">
        <v>4.2528961921028994E-6</v>
      </c>
      <c r="F27" s="12">
        <v>1.7337295444842024E-6</v>
      </c>
      <c r="G27" s="18" t="s">
        <v>658</v>
      </c>
      <c r="H27" s="14">
        <v>5.35670656022447E-4</v>
      </c>
      <c r="I27" s="14">
        <v>6.23618415247274E-4</v>
      </c>
      <c r="J27" s="19" t="s">
        <v>658</v>
      </c>
      <c r="K27" s="12">
        <v>1.0161837812128211E-3</v>
      </c>
      <c r="L27" s="12">
        <v>8.3825256843539375E-4</v>
      </c>
      <c r="M27" s="18" t="s">
        <v>658</v>
      </c>
    </row>
    <row r="28" spans="1:13" x14ac:dyDescent="0.25">
      <c r="A28" s="16" t="s">
        <v>718</v>
      </c>
      <c r="B28" s="17" t="s">
        <v>719</v>
      </c>
      <c r="C28" s="9"/>
      <c r="D28" s="10" t="s">
        <v>657</v>
      </c>
      <c r="E28" s="12">
        <v>-1.0447155921233797E-4</v>
      </c>
      <c r="F28" s="12">
        <v>2.4898842792975319E-5</v>
      </c>
      <c r="G28" s="18" t="s">
        <v>658</v>
      </c>
      <c r="H28" s="14">
        <v>1.3917215653269652E-4</v>
      </c>
      <c r="I28" s="14">
        <v>1.1093751980255642E-4</v>
      </c>
      <c r="J28" s="19" t="s">
        <v>658</v>
      </c>
      <c r="K28" s="12">
        <v>2.9372823926998576E-4</v>
      </c>
      <c r="L28" s="12">
        <v>4.3577357597812689E-5</v>
      </c>
      <c r="M28" s="18" t="s">
        <v>658</v>
      </c>
    </row>
    <row r="29" spans="1:13" ht="30" x14ac:dyDescent="0.25">
      <c r="A29" s="20" t="s">
        <v>720</v>
      </c>
      <c r="B29" s="17" t="s">
        <v>721</v>
      </c>
      <c r="C29" s="9" t="s">
        <v>722</v>
      </c>
      <c r="D29" s="10" t="s">
        <v>657</v>
      </c>
      <c r="E29" s="12">
        <v>3.7669354411295999E-6</v>
      </c>
      <c r="F29" s="12">
        <v>8.0434517291116998E-6</v>
      </c>
      <c r="G29" s="18" t="s">
        <v>658</v>
      </c>
      <c r="H29" s="14">
        <v>-1.16991889582696E-5</v>
      </c>
      <c r="I29" s="14">
        <v>8.9520045665203398E-7</v>
      </c>
      <c r="J29" s="19" t="s">
        <v>658</v>
      </c>
      <c r="K29" s="12">
        <v>-9.6668802873622894E-7</v>
      </c>
      <c r="L29" s="12">
        <v>-7.0054236200878303E-7</v>
      </c>
      <c r="M29" s="18" t="s">
        <v>658</v>
      </c>
    </row>
    <row r="30" spans="1:13" ht="135" x14ac:dyDescent="0.25">
      <c r="A30" s="20" t="s">
        <v>723</v>
      </c>
      <c r="B30" s="17" t="s">
        <v>724</v>
      </c>
      <c r="C30" s="9" t="s">
        <v>725</v>
      </c>
      <c r="D30" s="10" t="s">
        <v>657</v>
      </c>
      <c r="E30" s="12">
        <v>4.7968762352468302E-5</v>
      </c>
      <c r="F30" s="12">
        <v>2.7044301683654099E-5</v>
      </c>
      <c r="G30" s="18" t="s">
        <v>658</v>
      </c>
      <c r="H30" s="14">
        <v>9.6219517670137491E-5</v>
      </c>
      <c r="I30" s="14">
        <v>3.7820484195538701E-6</v>
      </c>
      <c r="J30" s="19" t="s">
        <v>658</v>
      </c>
      <c r="K30" s="12">
        <v>2.6922347554414499E-5</v>
      </c>
      <c r="L30" s="12">
        <v>1.11860832374688E-6</v>
      </c>
      <c r="M30" s="18" t="s">
        <v>658</v>
      </c>
    </row>
    <row r="31" spans="1:13" x14ac:dyDescent="0.25">
      <c r="A31" s="20" t="s">
        <v>726</v>
      </c>
      <c r="B31" s="17" t="s">
        <v>727</v>
      </c>
      <c r="C31" s="9" t="s">
        <v>338</v>
      </c>
      <c r="D31" s="10" t="s">
        <v>657</v>
      </c>
      <c r="E31" s="12">
        <v>0</v>
      </c>
      <c r="F31" s="12">
        <v>0</v>
      </c>
      <c r="G31" s="18" t="s">
        <v>658</v>
      </c>
      <c r="H31" s="14">
        <v>0</v>
      </c>
      <c r="I31" s="14">
        <v>0</v>
      </c>
      <c r="J31" s="19" t="s">
        <v>658</v>
      </c>
      <c r="K31" s="12">
        <v>0</v>
      </c>
      <c r="L31" s="12">
        <v>0</v>
      </c>
      <c r="M31" s="18" t="s">
        <v>658</v>
      </c>
    </row>
    <row r="32" spans="1:13" ht="45" x14ac:dyDescent="0.25">
      <c r="A32" s="20" t="s">
        <v>728</v>
      </c>
      <c r="B32" s="17" t="s">
        <v>729</v>
      </c>
      <c r="C32" s="9" t="s">
        <v>730</v>
      </c>
      <c r="D32" s="10" t="s">
        <v>657</v>
      </c>
      <c r="E32" s="12">
        <v>-1.0842114439812978E-4</v>
      </c>
      <c r="F32" s="12">
        <v>-2.1934518237287601E-7</v>
      </c>
      <c r="G32" s="18" t="s">
        <v>658</v>
      </c>
      <c r="H32" s="14">
        <v>4.2953761236974606E-5</v>
      </c>
      <c r="I32" s="14">
        <v>1.0925891620772202E-6</v>
      </c>
      <c r="J32" s="19" t="s">
        <v>658</v>
      </c>
      <c r="K32" s="12">
        <v>6.3517460378359508E-5</v>
      </c>
      <c r="L32" s="12">
        <v>-1.40700734840848E-8</v>
      </c>
      <c r="M32" s="18" t="s">
        <v>658</v>
      </c>
    </row>
    <row r="33" spans="1:13" ht="135" x14ac:dyDescent="0.25">
      <c r="A33" s="20" t="s">
        <v>731</v>
      </c>
      <c r="B33" s="17" t="s">
        <v>732</v>
      </c>
      <c r="C33" s="9" t="s">
        <v>733</v>
      </c>
      <c r="D33" s="10" t="s">
        <v>657</v>
      </c>
      <c r="E33" s="12">
        <v>-4.7786112607806102E-5</v>
      </c>
      <c r="F33" s="12">
        <v>-9.9695654374176017E-6</v>
      </c>
      <c r="G33" s="18" t="s">
        <v>658</v>
      </c>
      <c r="H33" s="14">
        <v>1.1698066583854001E-5</v>
      </c>
      <c r="I33" s="14">
        <v>1.0516768176427331E-4</v>
      </c>
      <c r="J33" s="19" t="s">
        <v>658</v>
      </c>
      <c r="K33" s="12">
        <v>2.0425511936594798E-4</v>
      </c>
      <c r="L33" s="12">
        <v>4.3173361709558676E-5</v>
      </c>
      <c r="M33" s="18" t="s">
        <v>658</v>
      </c>
    </row>
    <row r="34" spans="1:13" x14ac:dyDescent="0.25">
      <c r="A34" s="16" t="s">
        <v>734</v>
      </c>
      <c r="B34" s="17" t="s">
        <v>735</v>
      </c>
      <c r="C34" s="9"/>
      <c r="D34" s="10" t="s">
        <v>657</v>
      </c>
      <c r="E34" s="12">
        <v>-1.4266601543333479E-4</v>
      </c>
      <c r="F34" s="12">
        <v>4.6160117802229733E-4</v>
      </c>
      <c r="G34" s="18" t="s">
        <v>658</v>
      </c>
      <c r="H34" s="14">
        <v>1.64740588612933E-5</v>
      </c>
      <c r="I34" s="14">
        <v>7.7157198876598497E-4</v>
      </c>
      <c r="J34" s="19" t="s">
        <v>658</v>
      </c>
      <c r="K34" s="12">
        <v>8.8416071660901696E-4</v>
      </c>
      <c r="L34" s="12">
        <v>6.2030193044582094E-4</v>
      </c>
      <c r="M34" s="18" t="s">
        <v>658</v>
      </c>
    </row>
    <row r="35" spans="1:13" ht="225" x14ac:dyDescent="0.25">
      <c r="A35" s="20" t="s">
        <v>736</v>
      </c>
      <c r="B35" s="17" t="s">
        <v>737</v>
      </c>
      <c r="C35" s="9" t="s">
        <v>738</v>
      </c>
      <c r="D35" s="10" t="s">
        <v>657</v>
      </c>
      <c r="E35" s="12">
        <v>-4.7786112607806102E-5</v>
      </c>
      <c r="F35" s="12">
        <v>7.8060039661709309E-5</v>
      </c>
      <c r="G35" s="18" t="s">
        <v>658</v>
      </c>
      <c r="H35" s="14">
        <v>1.1698066583854001E-5</v>
      </c>
      <c r="I35" s="14">
        <v>1.8140989293424802E-4</v>
      </c>
      <c r="J35" s="19" t="s">
        <v>658</v>
      </c>
      <c r="K35" s="12">
        <v>2.0425511936594798E-4</v>
      </c>
      <c r="L35" s="12">
        <v>1.4610001586046201E-4</v>
      </c>
      <c r="M35" s="18" t="s">
        <v>658</v>
      </c>
    </row>
    <row r="36" spans="1:13" ht="135" x14ac:dyDescent="0.25">
      <c r="A36" s="20" t="s">
        <v>739</v>
      </c>
      <c r="B36" s="17" t="s">
        <v>740</v>
      </c>
      <c r="C36" s="9" t="s">
        <v>741</v>
      </c>
      <c r="D36" s="10" t="s">
        <v>657</v>
      </c>
      <c r="E36" s="12">
        <v>-9.4879902825528703E-5</v>
      </c>
      <c r="F36" s="12">
        <v>3.8354113836058801E-4</v>
      </c>
      <c r="G36" s="18" t="s">
        <v>658</v>
      </c>
      <c r="H36" s="14">
        <v>4.7759922774392996E-6</v>
      </c>
      <c r="I36" s="14">
        <v>5.9016209583173695E-4</v>
      </c>
      <c r="J36" s="19" t="s">
        <v>658</v>
      </c>
      <c r="K36" s="12">
        <v>6.7990559724306898E-4</v>
      </c>
      <c r="L36" s="12">
        <v>4.7420191458535899E-4</v>
      </c>
      <c r="M36" s="18" t="s">
        <v>658</v>
      </c>
    </row>
    <row r="37" spans="1:13" x14ac:dyDescent="0.25">
      <c r="A37" s="16" t="s">
        <v>742</v>
      </c>
      <c r="B37" s="17" t="s">
        <v>743</v>
      </c>
      <c r="C37" s="9"/>
      <c r="D37" s="10" t="s">
        <v>657</v>
      </c>
      <c r="E37" s="12">
        <v>-2.9003551800466119E-5</v>
      </c>
      <c r="F37" s="12">
        <v>-2.8112669026691981E-5</v>
      </c>
      <c r="G37" s="18" t="s">
        <v>658</v>
      </c>
      <c r="H37" s="14">
        <v>2.8182986384495129E-4</v>
      </c>
      <c r="I37" s="14">
        <v>1.5108576564171192E-4</v>
      </c>
      <c r="J37" s="19" t="s">
        <v>658</v>
      </c>
      <c r="K37" s="12">
        <v>3.1755301826308401E-4</v>
      </c>
      <c r="L37" s="12">
        <v>2.8688266332066417E-5</v>
      </c>
      <c r="M37" s="18" t="s">
        <v>658</v>
      </c>
    </row>
    <row r="38" spans="1:13" ht="45" x14ac:dyDescent="0.25">
      <c r="A38" s="20" t="s">
        <v>744</v>
      </c>
      <c r="B38" s="17" t="s">
        <v>745</v>
      </c>
      <c r="C38" s="9" t="s">
        <v>746</v>
      </c>
      <c r="D38" s="10" t="s">
        <v>657</v>
      </c>
      <c r="E38" s="12">
        <v>-6.3308352324931201E-6</v>
      </c>
      <c r="F38" s="12">
        <v>-7.2602759707551803E-6</v>
      </c>
      <c r="G38" s="18" t="s">
        <v>658</v>
      </c>
      <c r="H38" s="14">
        <v>9.8477971350652296E-5</v>
      </c>
      <c r="I38" s="14">
        <v>5.1163056503655797E-5</v>
      </c>
      <c r="J38" s="19" t="s">
        <v>658</v>
      </c>
      <c r="K38" s="12">
        <v>9.9216579554139997E-5</v>
      </c>
      <c r="L38" s="12">
        <v>9.1027806243815201E-6</v>
      </c>
      <c r="M38" s="18" t="s">
        <v>658</v>
      </c>
    </row>
    <row r="39" spans="1:13" ht="45" x14ac:dyDescent="0.25">
      <c r="A39" s="20" t="s">
        <v>747</v>
      </c>
      <c r="B39" s="17" t="s">
        <v>748</v>
      </c>
      <c r="C39" s="9" t="s">
        <v>749</v>
      </c>
      <c r="D39" s="10" t="s">
        <v>657</v>
      </c>
      <c r="E39" s="12">
        <v>-2.2672716567973001E-5</v>
      </c>
      <c r="F39" s="12">
        <v>-2.08523930559368E-5</v>
      </c>
      <c r="G39" s="18" t="s">
        <v>658</v>
      </c>
      <c r="H39" s="14">
        <v>1.8335189249429898E-4</v>
      </c>
      <c r="I39" s="14">
        <v>9.9922709138056107E-5</v>
      </c>
      <c r="J39" s="19" t="s">
        <v>658</v>
      </c>
      <c r="K39" s="12">
        <v>2.1833643870894403E-4</v>
      </c>
      <c r="L39" s="12">
        <v>1.9585485707684897E-5</v>
      </c>
      <c r="M39" s="18" t="s">
        <v>658</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R90"/>
  <sheetViews>
    <sheetView showGridLines="0" topLeftCell="A52" zoomScaleNormal="100" workbookViewId="0">
      <selection sqref="A1:L1"/>
    </sheetView>
  </sheetViews>
  <sheetFormatPr defaultColWidth="8.7109375" defaultRowHeight="15" x14ac:dyDescent="0.25"/>
  <cols>
    <col min="1" max="1" width="92.7109375" style="29" customWidth="1"/>
    <col min="2" max="11" width="8.7109375" style="29" customWidth="1"/>
    <col min="12" max="12" width="65.28515625" style="29" customWidth="1"/>
    <col min="13" max="16384" width="8.7109375" style="29"/>
  </cols>
  <sheetData>
    <row r="1" spans="1:12" s="24" customFormat="1" ht="33" customHeight="1" x14ac:dyDescent="0.25">
      <c r="A1" s="243" t="s">
        <v>750</v>
      </c>
      <c r="B1" s="244"/>
      <c r="C1" s="244"/>
      <c r="D1" s="244"/>
      <c r="E1" s="244"/>
      <c r="F1" s="244"/>
      <c r="G1" s="244"/>
      <c r="H1" s="218"/>
      <c r="I1" s="218"/>
      <c r="J1" s="218"/>
      <c r="K1" s="218"/>
      <c r="L1" s="218"/>
    </row>
    <row r="2" spans="1:12" s="24" customFormat="1" ht="33" customHeight="1" x14ac:dyDescent="0.25">
      <c r="A2" s="215" t="s">
        <v>751</v>
      </c>
      <c r="B2" s="216"/>
      <c r="C2" s="216"/>
      <c r="D2" s="216"/>
      <c r="E2" s="216"/>
      <c r="F2" s="216"/>
      <c r="G2" s="216"/>
      <c r="H2" s="216"/>
      <c r="I2" s="216"/>
      <c r="J2" s="216"/>
      <c r="K2" s="216"/>
      <c r="L2" s="205"/>
    </row>
    <row r="3" spans="1:12" ht="17.100000000000001" customHeight="1" x14ac:dyDescent="0.25">
      <c r="A3" s="25"/>
      <c r="B3" s="26">
        <v>2017</v>
      </c>
      <c r="C3" s="26">
        <v>2018</v>
      </c>
      <c r="D3" s="27">
        <v>2019</v>
      </c>
      <c r="E3" s="28">
        <v>2020</v>
      </c>
      <c r="F3" s="26">
        <v>2021</v>
      </c>
      <c r="G3" s="26">
        <v>2022</v>
      </c>
      <c r="H3" s="26">
        <v>2023</v>
      </c>
      <c r="I3" s="26">
        <v>2024</v>
      </c>
      <c r="J3" s="26">
        <v>2025</v>
      </c>
      <c r="K3" s="26">
        <v>2026</v>
      </c>
      <c r="L3" s="245" t="s">
        <v>752</v>
      </c>
    </row>
    <row r="4" spans="1:12" ht="15.75" x14ac:dyDescent="0.25">
      <c r="A4" s="30" t="s">
        <v>753</v>
      </c>
      <c r="B4" s="31">
        <v>194093.2</v>
      </c>
      <c r="C4" s="31">
        <v>210943.6</v>
      </c>
      <c r="D4" s="32">
        <v>223931.3</v>
      </c>
      <c r="E4" s="33">
        <v>213748</v>
      </c>
      <c r="F4" s="31">
        <v>228951.5</v>
      </c>
      <c r="G4" s="31">
        <v>245536.7</v>
      </c>
      <c r="H4" s="31">
        <v>259579.2</v>
      </c>
      <c r="I4" s="31">
        <v>274557.09999999998</v>
      </c>
      <c r="J4" s="31">
        <v>290588.30203871208</v>
      </c>
      <c r="K4" s="31">
        <v>307851.00496781</v>
      </c>
      <c r="L4" s="246"/>
    </row>
    <row r="5" spans="1:12" ht="15.75" x14ac:dyDescent="0.25">
      <c r="A5" s="30" t="s">
        <v>754</v>
      </c>
      <c r="B5" s="34"/>
      <c r="C5" s="34"/>
      <c r="D5" s="35"/>
      <c r="E5" s="33">
        <v>166.5</v>
      </c>
      <c r="F5" s="31">
        <v>823.2</v>
      </c>
      <c r="G5" s="31">
        <v>2078.1</v>
      </c>
      <c r="H5" s="31">
        <v>1907.6</v>
      </c>
      <c r="I5" s="31">
        <v>1418.5</v>
      </c>
      <c r="J5" s="31">
        <v>1610.9</v>
      </c>
      <c r="K5" s="31">
        <v>351.5</v>
      </c>
      <c r="L5" s="246"/>
    </row>
    <row r="6" spans="1:12" ht="15" customHeight="1" x14ac:dyDescent="0.25">
      <c r="A6" s="36" t="s">
        <v>755</v>
      </c>
      <c r="B6" s="36">
        <f>B7+B16+B22+B29+B39+B46+B53+B60+B67+B76</f>
        <v>75673.399999999994</v>
      </c>
      <c r="C6" s="36">
        <f t="shared" ref="C6:J6" si="0">C7+C16+C22+C29+C39+C46+C53+C60+C67+C76</f>
        <v>85642.599999999991</v>
      </c>
      <c r="D6" s="37">
        <f t="shared" si="0"/>
        <v>92505.1</v>
      </c>
      <c r="E6" s="36">
        <f>E7+E16+E22+E29+E39+E46+E53+E60+E67+E76</f>
        <v>101531.1</v>
      </c>
      <c r="F6" s="36">
        <f>F7+F16+F22+F29+F39+F46+F53+F60+F67+F76</f>
        <v>111413.40000000001</v>
      </c>
      <c r="G6" s="36">
        <f t="shared" si="0"/>
        <v>112281.1</v>
      </c>
      <c r="H6" s="36">
        <f t="shared" si="0"/>
        <v>117044.1</v>
      </c>
      <c r="I6" s="36">
        <f t="shared" si="0"/>
        <v>119921.20000000001</v>
      </c>
      <c r="J6" s="36">
        <f t="shared" si="0"/>
        <v>130243.2</v>
      </c>
      <c r="K6" s="36">
        <f>K7+K16+K22+K29+K39+K46+K53+K60+K67+K76</f>
        <v>137037.70000000001</v>
      </c>
      <c r="L6" s="246"/>
    </row>
    <row r="7" spans="1:12" ht="15" customHeight="1" x14ac:dyDescent="0.25">
      <c r="A7" s="38" t="s">
        <v>756</v>
      </c>
      <c r="B7" s="39">
        <f>+SUM(B8:B15)</f>
        <v>8146.8</v>
      </c>
      <c r="C7" s="39">
        <f t="shared" ref="C7:D7" si="1">+SUM(C8:C15)</f>
        <v>9344.2000000000007</v>
      </c>
      <c r="D7" s="40">
        <f t="shared" si="1"/>
        <v>9784.5</v>
      </c>
      <c r="E7" s="39">
        <v>9718.9</v>
      </c>
      <c r="F7" s="39">
        <v>10393.4</v>
      </c>
      <c r="G7" s="39">
        <v>10954.9</v>
      </c>
      <c r="H7" s="39">
        <v>11525.1</v>
      </c>
      <c r="I7" s="39">
        <v>11970.5</v>
      </c>
      <c r="J7" s="39">
        <v>12889.9</v>
      </c>
      <c r="K7" s="39">
        <v>13643.5</v>
      </c>
      <c r="L7" s="247"/>
    </row>
    <row r="8" spans="1:12" ht="15" customHeight="1" x14ac:dyDescent="0.25">
      <c r="A8" s="41" t="s">
        <v>374</v>
      </c>
      <c r="B8" s="42">
        <v>4832</v>
      </c>
      <c r="C8" s="42">
        <v>5595.7</v>
      </c>
      <c r="D8" s="43">
        <v>5825.2</v>
      </c>
      <c r="E8" s="42"/>
      <c r="F8" s="42"/>
      <c r="G8" s="42"/>
      <c r="H8" s="42"/>
      <c r="I8" s="42"/>
      <c r="J8" s="42"/>
      <c r="K8" s="42"/>
      <c r="L8" s="44" t="s">
        <v>757</v>
      </c>
    </row>
    <row r="9" spans="1:12" ht="15" customHeight="1" x14ac:dyDescent="0.25">
      <c r="A9" s="41" t="s">
        <v>758</v>
      </c>
      <c r="B9" s="42">
        <v>86.3</v>
      </c>
      <c r="C9" s="42">
        <v>96.3</v>
      </c>
      <c r="D9" s="43">
        <v>103.5</v>
      </c>
      <c r="E9" s="42"/>
      <c r="F9" s="42"/>
      <c r="G9" s="42"/>
      <c r="H9" s="42"/>
      <c r="I9" s="42"/>
      <c r="J9" s="42"/>
      <c r="K9" s="42"/>
      <c r="L9" s="44" t="s">
        <v>326</v>
      </c>
    </row>
    <row r="10" spans="1:12" ht="15" customHeight="1" x14ac:dyDescent="0.25">
      <c r="A10" s="41" t="s">
        <v>759</v>
      </c>
      <c r="B10" s="42">
        <v>202.3</v>
      </c>
      <c r="C10" s="42">
        <v>224.3</v>
      </c>
      <c r="D10" s="43">
        <v>230.3</v>
      </c>
      <c r="E10" s="42"/>
      <c r="F10" s="42"/>
      <c r="G10" s="42"/>
      <c r="H10" s="42"/>
      <c r="I10" s="42"/>
      <c r="J10" s="42"/>
      <c r="K10" s="42"/>
      <c r="L10" s="44" t="s">
        <v>326</v>
      </c>
    </row>
    <row r="11" spans="1:12" ht="15" customHeight="1" x14ac:dyDescent="0.25">
      <c r="A11" s="41" t="s">
        <v>760</v>
      </c>
      <c r="B11" s="42">
        <v>1112.4000000000001</v>
      </c>
      <c r="C11" s="42">
        <v>1226.9000000000001</v>
      </c>
      <c r="D11" s="43">
        <v>1418.3</v>
      </c>
      <c r="E11" s="42"/>
      <c r="F11" s="42"/>
      <c r="G11" s="42"/>
      <c r="H11" s="42"/>
      <c r="I11" s="42"/>
      <c r="J11" s="42"/>
      <c r="K11" s="42"/>
      <c r="L11" s="44" t="s">
        <v>326</v>
      </c>
    </row>
    <row r="12" spans="1:12" ht="15" customHeight="1" x14ac:dyDescent="0.25">
      <c r="A12" s="41" t="s">
        <v>761</v>
      </c>
      <c r="B12" s="42">
        <v>78.5</v>
      </c>
      <c r="C12" s="42">
        <v>133.80000000000001</v>
      </c>
      <c r="D12" s="43">
        <v>93.6</v>
      </c>
      <c r="E12" s="42"/>
      <c r="F12" s="42"/>
      <c r="G12" s="42"/>
      <c r="H12" s="42"/>
      <c r="I12" s="42"/>
      <c r="J12" s="42"/>
      <c r="K12" s="42"/>
      <c r="L12" s="44" t="s">
        <v>762</v>
      </c>
    </row>
    <row r="13" spans="1:12" ht="15" customHeight="1" x14ac:dyDescent="0.25">
      <c r="A13" s="41" t="s">
        <v>358</v>
      </c>
      <c r="B13" s="42">
        <v>330.6</v>
      </c>
      <c r="C13" s="42">
        <v>403.2</v>
      </c>
      <c r="D13" s="43">
        <v>397.5</v>
      </c>
      <c r="E13" s="42"/>
      <c r="F13" s="42"/>
      <c r="G13" s="42"/>
      <c r="H13" s="42"/>
      <c r="I13" s="42"/>
      <c r="J13" s="42"/>
      <c r="K13" s="42"/>
      <c r="L13" s="44" t="s">
        <v>763</v>
      </c>
    </row>
    <row r="14" spans="1:12" ht="15" customHeight="1" x14ac:dyDescent="0.25">
      <c r="A14" s="41" t="s">
        <v>764</v>
      </c>
      <c r="B14" s="42">
        <v>1504.7</v>
      </c>
      <c r="C14" s="42">
        <v>1664</v>
      </c>
      <c r="D14" s="43">
        <v>1716.1</v>
      </c>
      <c r="E14" s="42"/>
      <c r="F14" s="42"/>
      <c r="G14" s="42"/>
      <c r="H14" s="42"/>
      <c r="I14" s="42"/>
      <c r="J14" s="42"/>
      <c r="K14" s="42"/>
      <c r="L14" s="44" t="s">
        <v>326</v>
      </c>
    </row>
    <row r="15" spans="1:12" ht="15" customHeight="1" x14ac:dyDescent="0.25">
      <c r="A15" s="45" t="s">
        <v>765</v>
      </c>
      <c r="B15" s="46">
        <v>0</v>
      </c>
      <c r="C15" s="46">
        <v>0</v>
      </c>
      <c r="D15" s="47">
        <v>0</v>
      </c>
      <c r="E15" s="46"/>
      <c r="F15" s="46"/>
      <c r="G15" s="46"/>
      <c r="H15" s="46"/>
      <c r="I15" s="46"/>
      <c r="J15" s="46"/>
      <c r="K15" s="46"/>
      <c r="L15" s="48" t="s">
        <v>326</v>
      </c>
    </row>
    <row r="16" spans="1:12" ht="15" customHeight="1" x14ac:dyDescent="0.25">
      <c r="A16" s="38" t="s">
        <v>766</v>
      </c>
      <c r="B16" s="39">
        <f>SUM(B17:B21)</f>
        <v>1554.6</v>
      </c>
      <c r="C16" s="39">
        <f t="shared" ref="C16:D16" si="2">SUM(C17:C21)</f>
        <v>1821.9</v>
      </c>
      <c r="D16" s="39">
        <f t="shared" si="2"/>
        <v>1974.8999999999999</v>
      </c>
      <c r="E16" s="39">
        <v>2439.1</v>
      </c>
      <c r="F16" s="39">
        <v>2809.8</v>
      </c>
      <c r="G16" s="39">
        <v>3143.9</v>
      </c>
      <c r="H16" s="39">
        <v>3650</v>
      </c>
      <c r="I16" s="39">
        <v>3898</v>
      </c>
      <c r="J16" s="39">
        <v>3977.4</v>
      </c>
      <c r="K16" s="39">
        <v>4304.3999999999996</v>
      </c>
      <c r="L16" s="49"/>
    </row>
    <row r="17" spans="1:12" ht="15" customHeight="1" x14ac:dyDescent="0.25">
      <c r="A17" s="41" t="s">
        <v>767</v>
      </c>
      <c r="B17" s="42">
        <v>1373.2</v>
      </c>
      <c r="C17" s="42">
        <v>1628.5</v>
      </c>
      <c r="D17" s="43">
        <v>1754.2</v>
      </c>
      <c r="E17" s="42"/>
      <c r="F17" s="42"/>
      <c r="G17" s="42"/>
      <c r="H17" s="42"/>
      <c r="I17" s="42"/>
      <c r="J17" s="42"/>
      <c r="K17" s="42"/>
      <c r="L17" s="50"/>
    </row>
    <row r="18" spans="1:12" ht="15" customHeight="1" x14ac:dyDescent="0.25">
      <c r="A18" s="41" t="s">
        <v>768</v>
      </c>
      <c r="B18" s="42">
        <v>8.8000000000000007</v>
      </c>
      <c r="C18" s="42">
        <v>9.1999999999999993</v>
      </c>
      <c r="D18" s="43">
        <v>7.4</v>
      </c>
      <c r="E18" s="42"/>
      <c r="F18" s="42"/>
      <c r="G18" s="42"/>
      <c r="H18" s="42"/>
      <c r="I18" s="42"/>
      <c r="J18" s="42"/>
      <c r="K18" s="42"/>
      <c r="L18" s="50"/>
    </row>
    <row r="19" spans="1:12" ht="15" customHeight="1" x14ac:dyDescent="0.25">
      <c r="A19" s="41" t="s">
        <v>769</v>
      </c>
      <c r="B19" s="42">
        <v>56.5</v>
      </c>
      <c r="C19" s="42">
        <v>51.6</v>
      </c>
      <c r="D19" s="43">
        <v>60.6</v>
      </c>
      <c r="E19" s="42"/>
      <c r="F19" s="42"/>
      <c r="G19" s="42"/>
      <c r="H19" s="42"/>
      <c r="I19" s="42"/>
      <c r="J19" s="42"/>
      <c r="K19" s="42"/>
      <c r="L19" s="50"/>
    </row>
    <row r="20" spans="1:12" ht="15" customHeight="1" x14ac:dyDescent="0.25">
      <c r="A20" s="41" t="s">
        <v>770</v>
      </c>
      <c r="B20" s="42">
        <v>14.5</v>
      </c>
      <c r="C20" s="42">
        <v>15.4</v>
      </c>
      <c r="D20" s="43">
        <v>15.1</v>
      </c>
      <c r="E20" s="42"/>
      <c r="F20" s="42"/>
      <c r="G20" s="42"/>
      <c r="H20" s="42"/>
      <c r="I20" s="42"/>
      <c r="J20" s="42"/>
      <c r="K20" s="42"/>
      <c r="L20" s="50"/>
    </row>
    <row r="21" spans="1:12" ht="15" customHeight="1" x14ac:dyDescent="0.25">
      <c r="A21" s="45" t="s">
        <v>771</v>
      </c>
      <c r="B21" s="42">
        <v>101.6</v>
      </c>
      <c r="C21" s="42">
        <v>117.2</v>
      </c>
      <c r="D21" s="43">
        <v>137.6</v>
      </c>
      <c r="E21" s="42"/>
      <c r="F21" s="42"/>
      <c r="G21" s="42"/>
      <c r="H21" s="42"/>
      <c r="I21" s="42"/>
      <c r="J21" s="42"/>
      <c r="K21" s="42"/>
      <c r="L21" s="50"/>
    </row>
    <row r="22" spans="1:12" ht="15" customHeight="1" x14ac:dyDescent="0.25">
      <c r="A22" s="38" t="s">
        <v>772</v>
      </c>
      <c r="B22" s="39">
        <f>+SUM(B23:B28)</f>
        <v>3392.2</v>
      </c>
      <c r="C22" s="39">
        <f t="shared" ref="C22" si="3">+SUM(C23:C28)</f>
        <v>3919.7999999999997</v>
      </c>
      <c r="D22" s="40">
        <f>+SUM(D23:D28)</f>
        <v>4263.3</v>
      </c>
      <c r="E22" s="39">
        <v>4563.8</v>
      </c>
      <c r="F22" s="39">
        <v>4817</v>
      </c>
      <c r="G22" s="39">
        <v>4939.8</v>
      </c>
      <c r="H22" s="39">
        <v>5141.7</v>
      </c>
      <c r="I22" s="39">
        <v>5272.3</v>
      </c>
      <c r="J22" s="39">
        <v>5727.4</v>
      </c>
      <c r="K22" s="39">
        <v>6025.7</v>
      </c>
      <c r="L22" s="49"/>
    </row>
    <row r="23" spans="1:12" ht="15" customHeight="1" x14ac:dyDescent="0.25">
      <c r="A23" s="41" t="s">
        <v>773</v>
      </c>
      <c r="B23" s="42">
        <v>1699.7</v>
      </c>
      <c r="C23" s="42">
        <v>1988.6</v>
      </c>
      <c r="D23" s="43">
        <v>2201.4</v>
      </c>
      <c r="E23" s="42"/>
      <c r="F23" s="42"/>
      <c r="G23" s="42"/>
      <c r="H23" s="42"/>
      <c r="I23" s="42"/>
      <c r="J23" s="42"/>
      <c r="K23" s="42"/>
      <c r="L23" s="44" t="s">
        <v>326</v>
      </c>
    </row>
    <row r="24" spans="1:12" ht="15" customHeight="1" x14ac:dyDescent="0.25">
      <c r="A24" s="41" t="s">
        <v>774</v>
      </c>
      <c r="B24" s="42">
        <v>478.3</v>
      </c>
      <c r="C24" s="42">
        <v>590.4</v>
      </c>
      <c r="D24" s="43">
        <v>612</v>
      </c>
      <c r="E24" s="42"/>
      <c r="F24" s="42"/>
      <c r="G24" s="42"/>
      <c r="H24" s="42"/>
      <c r="I24" s="42"/>
      <c r="J24" s="42"/>
      <c r="K24" s="42"/>
      <c r="L24" s="44" t="s">
        <v>326</v>
      </c>
    </row>
    <row r="25" spans="1:12" ht="15" customHeight="1" x14ac:dyDescent="0.25">
      <c r="A25" s="41" t="s">
        <v>775</v>
      </c>
      <c r="B25" s="42">
        <v>579.20000000000005</v>
      </c>
      <c r="C25" s="42">
        <v>633.9</v>
      </c>
      <c r="D25" s="43">
        <v>697.2</v>
      </c>
      <c r="E25" s="42"/>
      <c r="F25" s="42"/>
      <c r="G25" s="42"/>
      <c r="H25" s="42"/>
      <c r="I25" s="42"/>
      <c r="J25" s="42"/>
      <c r="K25" s="42"/>
      <c r="L25" s="44" t="s">
        <v>326</v>
      </c>
    </row>
    <row r="26" spans="1:12" ht="15" customHeight="1" x14ac:dyDescent="0.25">
      <c r="A26" s="41" t="s">
        <v>776</v>
      </c>
      <c r="B26" s="42">
        <v>345.4</v>
      </c>
      <c r="C26" s="42">
        <v>396.5</v>
      </c>
      <c r="D26" s="43">
        <v>428.8</v>
      </c>
      <c r="E26" s="42"/>
      <c r="F26" s="42"/>
      <c r="G26" s="42"/>
      <c r="H26" s="42"/>
      <c r="I26" s="42"/>
      <c r="J26" s="42"/>
      <c r="K26" s="42"/>
      <c r="L26" s="44" t="s">
        <v>326</v>
      </c>
    </row>
    <row r="27" spans="1:12" ht="15" customHeight="1" x14ac:dyDescent="0.25">
      <c r="A27" s="41" t="s">
        <v>777</v>
      </c>
      <c r="B27" s="42">
        <v>3.1</v>
      </c>
      <c r="C27" s="42">
        <v>2.7</v>
      </c>
      <c r="D27" s="43">
        <v>4.5</v>
      </c>
      <c r="E27" s="42"/>
      <c r="F27" s="42"/>
      <c r="G27" s="42"/>
      <c r="H27" s="42"/>
      <c r="I27" s="42"/>
      <c r="J27" s="42"/>
      <c r="K27" s="42"/>
      <c r="L27" s="44" t="s">
        <v>326</v>
      </c>
    </row>
    <row r="28" spans="1:12" ht="15" customHeight="1" x14ac:dyDescent="0.25">
      <c r="A28" s="45" t="s">
        <v>778</v>
      </c>
      <c r="B28" s="42">
        <v>286.5</v>
      </c>
      <c r="C28" s="42">
        <v>307.7</v>
      </c>
      <c r="D28" s="43">
        <v>319.39999999999998</v>
      </c>
      <c r="E28" s="42"/>
      <c r="F28" s="42"/>
      <c r="G28" s="42"/>
      <c r="H28" s="42"/>
      <c r="I28" s="42"/>
      <c r="J28" s="42"/>
      <c r="K28" s="42"/>
      <c r="L28" s="44" t="s">
        <v>779</v>
      </c>
    </row>
    <row r="29" spans="1:12" ht="15" customHeight="1" x14ac:dyDescent="0.25">
      <c r="A29" s="38" t="s">
        <v>780</v>
      </c>
      <c r="B29" s="39">
        <f>+SUM(B30:B38)</f>
        <v>11182.8</v>
      </c>
      <c r="C29" s="39">
        <f t="shared" ref="C29:D29" si="4">+SUM(C30:C38)</f>
        <v>12482.6</v>
      </c>
      <c r="D29" s="40">
        <f t="shared" si="4"/>
        <v>13726.6</v>
      </c>
      <c r="E29" s="39">
        <v>16661.400000000001</v>
      </c>
      <c r="F29" s="39">
        <v>17920.900000000001</v>
      </c>
      <c r="G29" s="39">
        <v>15453.2</v>
      </c>
      <c r="H29" s="39">
        <v>16284</v>
      </c>
      <c r="I29" s="39">
        <v>16925.2</v>
      </c>
      <c r="J29" s="39">
        <v>18124.7</v>
      </c>
      <c r="K29" s="39">
        <v>19141.400000000001</v>
      </c>
      <c r="L29" s="49"/>
    </row>
    <row r="30" spans="1:12" ht="15" customHeight="1" x14ac:dyDescent="0.25">
      <c r="A30" s="41" t="s">
        <v>781</v>
      </c>
      <c r="B30" s="42">
        <v>714.5</v>
      </c>
      <c r="C30" s="42">
        <v>833</v>
      </c>
      <c r="D30" s="43">
        <v>838.6</v>
      </c>
      <c r="E30" s="42"/>
      <c r="F30" s="42"/>
      <c r="G30" s="42"/>
      <c r="H30" s="42"/>
      <c r="I30" s="42"/>
      <c r="J30" s="42"/>
      <c r="K30" s="42"/>
      <c r="L30" s="44" t="s">
        <v>782</v>
      </c>
    </row>
    <row r="31" spans="1:12" ht="15" customHeight="1" x14ac:dyDescent="0.25">
      <c r="A31" s="41" t="s">
        <v>367</v>
      </c>
      <c r="B31" s="42">
        <v>928.9</v>
      </c>
      <c r="C31" s="42">
        <v>1061.2</v>
      </c>
      <c r="D31" s="43">
        <v>1174.7</v>
      </c>
      <c r="E31" s="42"/>
      <c r="F31" s="42"/>
      <c r="G31" s="42"/>
      <c r="H31" s="42"/>
      <c r="I31" s="42"/>
      <c r="J31" s="42"/>
      <c r="K31" s="42"/>
      <c r="L31" s="44" t="s">
        <v>783</v>
      </c>
    </row>
    <row r="32" spans="1:12" ht="15" customHeight="1" x14ac:dyDescent="0.25">
      <c r="A32" s="41" t="s">
        <v>365</v>
      </c>
      <c r="B32" s="42">
        <v>1885</v>
      </c>
      <c r="C32" s="42">
        <v>1930.8</v>
      </c>
      <c r="D32" s="43">
        <v>1975.3</v>
      </c>
      <c r="E32" s="42"/>
      <c r="F32" s="42"/>
      <c r="G32" s="42"/>
      <c r="H32" s="42"/>
      <c r="I32" s="42"/>
      <c r="J32" s="42"/>
      <c r="K32" s="42"/>
      <c r="L32" s="44" t="s">
        <v>784</v>
      </c>
    </row>
    <row r="33" spans="1:18" ht="15" customHeight="1" x14ac:dyDescent="0.25">
      <c r="A33" s="41" t="s">
        <v>785</v>
      </c>
      <c r="B33" s="42">
        <v>32</v>
      </c>
      <c r="C33" s="42">
        <v>32.799999999999997</v>
      </c>
      <c r="D33" s="43">
        <v>28.6</v>
      </c>
      <c r="E33" s="42"/>
      <c r="F33" s="42"/>
      <c r="G33" s="42"/>
      <c r="H33" s="42"/>
      <c r="I33" s="42"/>
      <c r="J33" s="42"/>
      <c r="K33" s="42"/>
      <c r="L33" s="44" t="s">
        <v>326</v>
      </c>
    </row>
    <row r="34" spans="1:18" ht="15" customHeight="1" x14ac:dyDescent="0.25">
      <c r="A34" s="41" t="s">
        <v>362</v>
      </c>
      <c r="B34" s="42">
        <v>6220.9</v>
      </c>
      <c r="C34" s="42">
        <v>7218</v>
      </c>
      <c r="D34" s="43">
        <v>8091.9</v>
      </c>
      <c r="E34" s="42"/>
      <c r="F34" s="42"/>
      <c r="G34" s="42"/>
      <c r="H34" s="42"/>
      <c r="I34" s="42"/>
      <c r="J34" s="42"/>
      <c r="K34" s="42"/>
      <c r="L34" s="44" t="s">
        <v>786</v>
      </c>
    </row>
    <row r="35" spans="1:18" ht="15" customHeight="1" x14ac:dyDescent="0.25">
      <c r="A35" s="41" t="s">
        <v>787</v>
      </c>
      <c r="B35" s="42">
        <v>26</v>
      </c>
      <c r="C35" s="42">
        <v>100.2</v>
      </c>
      <c r="D35" s="43">
        <v>49.2</v>
      </c>
      <c r="E35" s="42"/>
      <c r="F35" s="42"/>
      <c r="G35" s="42"/>
      <c r="H35" s="42"/>
      <c r="I35" s="42"/>
      <c r="J35" s="42"/>
      <c r="K35" s="42"/>
      <c r="L35" s="44" t="s">
        <v>788</v>
      </c>
    </row>
    <row r="36" spans="1:18" ht="15" customHeight="1" x14ac:dyDescent="0.25">
      <c r="A36" s="41" t="s">
        <v>369</v>
      </c>
      <c r="B36" s="42">
        <v>527.29999999999995</v>
      </c>
      <c r="C36" s="42">
        <v>345.6</v>
      </c>
      <c r="D36" s="43">
        <v>594.6</v>
      </c>
      <c r="E36" s="42"/>
      <c r="F36" s="42"/>
      <c r="G36" s="42"/>
      <c r="H36" s="42"/>
      <c r="I36" s="42"/>
      <c r="J36" s="42"/>
      <c r="K36" s="42"/>
      <c r="L36" s="44" t="s">
        <v>789</v>
      </c>
    </row>
    <row r="37" spans="1:18" ht="15" customHeight="1" x14ac:dyDescent="0.25">
      <c r="A37" s="41" t="s">
        <v>359</v>
      </c>
      <c r="B37" s="42">
        <v>436.5</v>
      </c>
      <c r="C37" s="42">
        <v>522.9</v>
      </c>
      <c r="D37" s="43">
        <v>605.79999999999995</v>
      </c>
      <c r="E37" s="42"/>
      <c r="F37" s="42"/>
      <c r="G37" s="42"/>
      <c r="H37" s="42"/>
      <c r="I37" s="42"/>
      <c r="J37" s="42"/>
      <c r="K37" s="42"/>
      <c r="L37" s="44" t="s">
        <v>790</v>
      </c>
    </row>
    <row r="38" spans="1:18" ht="15" customHeight="1" x14ac:dyDescent="0.25">
      <c r="A38" s="45" t="s">
        <v>791</v>
      </c>
      <c r="B38" s="42">
        <v>411.7</v>
      </c>
      <c r="C38" s="42">
        <v>438.1</v>
      </c>
      <c r="D38" s="43">
        <v>367.9</v>
      </c>
      <c r="E38" s="42"/>
      <c r="F38" s="42"/>
      <c r="G38" s="42"/>
      <c r="H38" s="42"/>
      <c r="I38" s="42"/>
      <c r="J38" s="42"/>
      <c r="K38" s="42"/>
      <c r="L38" s="44" t="s">
        <v>792</v>
      </c>
    </row>
    <row r="39" spans="1:18" ht="15" customHeight="1" x14ac:dyDescent="0.25">
      <c r="A39" s="38" t="s">
        <v>793</v>
      </c>
      <c r="B39" s="39">
        <f>+SUM(B40:B45)</f>
        <v>1556.3</v>
      </c>
      <c r="C39" s="39">
        <f t="shared" ref="C39:D39" si="5">+SUM(C40:C45)</f>
        <v>1796.4</v>
      </c>
      <c r="D39" s="40">
        <f t="shared" si="5"/>
        <v>1880.8000000000002</v>
      </c>
      <c r="E39" s="39">
        <v>1915.4</v>
      </c>
      <c r="F39" s="39">
        <v>2111.6999999999998</v>
      </c>
      <c r="G39" s="39">
        <v>2176.5</v>
      </c>
      <c r="H39" s="39">
        <v>2655.3</v>
      </c>
      <c r="I39" s="39">
        <v>2262.5</v>
      </c>
      <c r="J39" s="39">
        <v>2647.9</v>
      </c>
      <c r="K39" s="39">
        <v>2827.9</v>
      </c>
      <c r="L39" s="49"/>
    </row>
    <row r="40" spans="1:18" ht="15" customHeight="1" x14ac:dyDescent="0.25">
      <c r="A40" s="41" t="s">
        <v>794</v>
      </c>
      <c r="B40" s="42">
        <v>534.5</v>
      </c>
      <c r="C40" s="42">
        <v>617.5</v>
      </c>
      <c r="D40" s="43">
        <v>644.70000000000005</v>
      </c>
      <c r="E40" s="42"/>
      <c r="F40" s="42"/>
      <c r="G40" s="42"/>
      <c r="H40" s="42"/>
      <c r="I40" s="42"/>
      <c r="J40" s="42"/>
      <c r="K40" s="42"/>
      <c r="L40" s="44" t="s">
        <v>795</v>
      </c>
    </row>
    <row r="41" spans="1:18" ht="15" customHeight="1" x14ac:dyDescent="0.25">
      <c r="A41" s="41" t="s">
        <v>796</v>
      </c>
      <c r="B41" s="42">
        <v>476.4</v>
      </c>
      <c r="C41" s="42">
        <v>528.20000000000005</v>
      </c>
      <c r="D41" s="43">
        <v>529.20000000000005</v>
      </c>
      <c r="E41" s="42"/>
      <c r="F41" s="42"/>
      <c r="G41" s="42"/>
      <c r="H41" s="42"/>
      <c r="I41" s="42"/>
      <c r="J41" s="42"/>
      <c r="K41" s="42"/>
      <c r="L41" s="44" t="s">
        <v>326</v>
      </c>
    </row>
    <row r="42" spans="1:18" ht="15" customHeight="1" x14ac:dyDescent="0.25">
      <c r="A42" s="41" t="s">
        <v>797</v>
      </c>
      <c r="B42" s="42">
        <v>14.9</v>
      </c>
      <c r="C42" s="42">
        <v>13.4</v>
      </c>
      <c r="D42" s="43">
        <v>63.4</v>
      </c>
      <c r="E42" s="42"/>
      <c r="F42" s="42"/>
      <c r="G42" s="42"/>
      <c r="H42" s="42"/>
      <c r="I42" s="42"/>
      <c r="J42" s="42"/>
      <c r="K42" s="42"/>
      <c r="L42" s="44" t="s">
        <v>326</v>
      </c>
    </row>
    <row r="43" spans="1:18" ht="15" customHeight="1" x14ac:dyDescent="0.25">
      <c r="A43" s="41" t="s">
        <v>368</v>
      </c>
      <c r="B43" s="42">
        <v>402.6</v>
      </c>
      <c r="C43" s="42">
        <v>493.2</v>
      </c>
      <c r="D43" s="43">
        <v>487.1</v>
      </c>
      <c r="E43" s="42"/>
      <c r="F43" s="42"/>
      <c r="G43" s="42"/>
      <c r="H43" s="42"/>
      <c r="I43" s="42"/>
      <c r="J43" s="42"/>
      <c r="K43" s="42"/>
      <c r="L43" s="44" t="s">
        <v>798</v>
      </c>
    </row>
    <row r="44" spans="1:18" ht="15" customHeight="1" x14ac:dyDescent="0.25">
      <c r="A44" s="41" t="s">
        <v>799</v>
      </c>
      <c r="B44" s="42">
        <v>38.1</v>
      </c>
      <c r="C44" s="42">
        <v>51.3</v>
      </c>
      <c r="D44" s="43">
        <v>55.9</v>
      </c>
      <c r="E44" s="42"/>
      <c r="F44" s="42"/>
      <c r="G44" s="42"/>
      <c r="H44" s="42"/>
      <c r="I44" s="42"/>
      <c r="J44" s="42"/>
      <c r="K44" s="42"/>
      <c r="L44" s="44" t="s">
        <v>326</v>
      </c>
    </row>
    <row r="45" spans="1:18" ht="15" customHeight="1" x14ac:dyDescent="0.25">
      <c r="A45" s="45" t="s">
        <v>366</v>
      </c>
      <c r="B45" s="42">
        <v>89.8</v>
      </c>
      <c r="C45" s="42">
        <v>92.8</v>
      </c>
      <c r="D45" s="43">
        <v>100.5</v>
      </c>
      <c r="E45" s="42"/>
      <c r="F45" s="42"/>
      <c r="G45" s="42"/>
      <c r="H45" s="42"/>
      <c r="I45" s="42"/>
      <c r="J45" s="42"/>
      <c r="K45" s="42"/>
      <c r="L45" s="44" t="s">
        <v>326</v>
      </c>
    </row>
    <row r="46" spans="1:18" ht="15" customHeight="1" x14ac:dyDescent="0.25">
      <c r="A46" s="38" t="s">
        <v>800</v>
      </c>
      <c r="B46" s="39">
        <f>+SUM(B47:B52)</f>
        <v>1136</v>
      </c>
      <c r="C46" s="39">
        <f t="shared" ref="C46" si="6">+SUM(C47:C52)</f>
        <v>1627.3</v>
      </c>
      <c r="D46" s="40">
        <f>+SUM(D47:D52)</f>
        <v>1490.1000000000001</v>
      </c>
      <c r="E46" s="39">
        <v>1764.5</v>
      </c>
      <c r="F46" s="39">
        <v>2563.1</v>
      </c>
      <c r="G46" s="39">
        <v>2254.3000000000002</v>
      </c>
      <c r="H46" s="39">
        <v>2300.1</v>
      </c>
      <c r="I46" s="39">
        <v>1805.1</v>
      </c>
      <c r="J46" s="39">
        <v>2295.4</v>
      </c>
      <c r="K46" s="39">
        <v>2344.9</v>
      </c>
      <c r="L46" s="49"/>
      <c r="R46" s="51" t="s">
        <v>358</v>
      </c>
    </row>
    <row r="47" spans="1:18" ht="15" customHeight="1" x14ac:dyDescent="0.25">
      <c r="A47" s="41" t="s">
        <v>363</v>
      </c>
      <c r="B47" s="42">
        <v>517.5</v>
      </c>
      <c r="C47" s="42">
        <v>564.29999999999995</v>
      </c>
      <c r="D47" s="43">
        <v>509.4</v>
      </c>
      <c r="E47" s="42"/>
      <c r="F47" s="42"/>
      <c r="G47" s="42"/>
      <c r="H47" s="42"/>
      <c r="I47" s="42"/>
      <c r="J47" s="42"/>
      <c r="K47" s="42"/>
      <c r="L47" s="44" t="s">
        <v>801</v>
      </c>
    </row>
    <row r="48" spans="1:18" ht="15" customHeight="1" x14ac:dyDescent="0.25">
      <c r="A48" s="41" t="s">
        <v>360</v>
      </c>
      <c r="B48" s="42">
        <v>195.1</v>
      </c>
      <c r="C48" s="42">
        <v>580.4</v>
      </c>
      <c r="D48" s="43">
        <v>464.6</v>
      </c>
      <c r="E48" s="42"/>
      <c r="F48" s="42"/>
      <c r="G48" s="42"/>
      <c r="H48" s="42"/>
      <c r="I48" s="42"/>
      <c r="J48" s="42"/>
      <c r="K48" s="42"/>
      <c r="L48" s="44" t="s">
        <v>802</v>
      </c>
    </row>
    <row r="49" spans="1:12" ht="15" customHeight="1" x14ac:dyDescent="0.25">
      <c r="A49" s="41" t="s">
        <v>803</v>
      </c>
      <c r="B49" s="42">
        <v>186.7</v>
      </c>
      <c r="C49" s="42">
        <v>212.3</v>
      </c>
      <c r="D49" s="43">
        <v>232.1</v>
      </c>
      <c r="E49" s="42"/>
      <c r="F49" s="42"/>
      <c r="G49" s="42"/>
      <c r="H49" s="42"/>
      <c r="I49" s="42"/>
      <c r="J49" s="42"/>
      <c r="K49" s="42"/>
      <c r="L49" s="44" t="s">
        <v>326</v>
      </c>
    </row>
    <row r="50" spans="1:12" ht="15" customHeight="1" x14ac:dyDescent="0.25">
      <c r="A50" s="41" t="s">
        <v>364</v>
      </c>
      <c r="B50" s="42">
        <v>166.2</v>
      </c>
      <c r="C50" s="42">
        <v>184.9</v>
      </c>
      <c r="D50" s="43">
        <v>200.4</v>
      </c>
      <c r="E50" s="42"/>
      <c r="F50" s="42"/>
      <c r="G50" s="42"/>
      <c r="H50" s="42"/>
      <c r="I50" s="42"/>
      <c r="J50" s="42"/>
      <c r="K50" s="42"/>
      <c r="L50" s="44" t="s">
        <v>804</v>
      </c>
    </row>
    <row r="51" spans="1:12" ht="15" customHeight="1" x14ac:dyDescent="0.25">
      <c r="A51" s="41" t="s">
        <v>805</v>
      </c>
      <c r="B51" s="42">
        <v>0.8</v>
      </c>
      <c r="C51" s="42">
        <v>1</v>
      </c>
      <c r="D51" s="43">
        <v>0.9</v>
      </c>
      <c r="E51" s="42"/>
      <c r="F51" s="42"/>
      <c r="G51" s="42"/>
      <c r="H51" s="42"/>
      <c r="I51" s="42"/>
      <c r="J51" s="42"/>
      <c r="K51" s="42"/>
      <c r="L51" s="44" t="s">
        <v>326</v>
      </c>
    </row>
    <row r="52" spans="1:12" ht="15" customHeight="1" x14ac:dyDescent="0.25">
      <c r="A52" s="45" t="s">
        <v>806</v>
      </c>
      <c r="B52" s="42">
        <v>69.7</v>
      </c>
      <c r="C52" s="42">
        <v>84.4</v>
      </c>
      <c r="D52" s="43">
        <v>82.7</v>
      </c>
      <c r="E52" s="42"/>
      <c r="F52" s="42"/>
      <c r="G52" s="42"/>
      <c r="H52" s="42"/>
      <c r="I52" s="42"/>
      <c r="J52" s="42"/>
      <c r="K52" s="42"/>
      <c r="L52" s="44" t="s">
        <v>326</v>
      </c>
    </row>
    <row r="53" spans="1:12" ht="15" customHeight="1" x14ac:dyDescent="0.25">
      <c r="A53" s="38" t="s">
        <v>807</v>
      </c>
      <c r="B53" s="39">
        <f>+SUM(B54:B59)</f>
        <v>14339.800000000001</v>
      </c>
      <c r="C53" s="39">
        <f t="shared" ref="C53" si="7">+SUM(C54:C59)</f>
        <v>15791.5</v>
      </c>
      <c r="D53" s="40">
        <f>+SUM(D54:D59)</f>
        <v>17034.8</v>
      </c>
      <c r="E53" s="39">
        <v>18594.5</v>
      </c>
      <c r="F53" s="39">
        <v>20792.7</v>
      </c>
      <c r="G53" s="39">
        <v>21235.1</v>
      </c>
      <c r="H53" s="39">
        <v>22083.9</v>
      </c>
      <c r="I53" s="39">
        <v>21915</v>
      </c>
      <c r="J53" s="39">
        <v>24344.9</v>
      </c>
      <c r="K53" s="39">
        <v>25514.400000000001</v>
      </c>
      <c r="L53" s="49"/>
    </row>
    <row r="54" spans="1:12" ht="15" customHeight="1" x14ac:dyDescent="0.25">
      <c r="A54" s="41" t="s">
        <v>808</v>
      </c>
      <c r="B54" s="42">
        <v>1720.1</v>
      </c>
      <c r="C54" s="42">
        <v>1851.4</v>
      </c>
      <c r="D54" s="43">
        <v>1948.1</v>
      </c>
      <c r="E54" s="42"/>
      <c r="F54" s="42"/>
      <c r="G54" s="42"/>
      <c r="H54" s="42"/>
      <c r="I54" s="42"/>
      <c r="J54" s="42"/>
      <c r="K54" s="42"/>
      <c r="L54" s="44" t="s">
        <v>326</v>
      </c>
    </row>
    <row r="55" spans="1:12" ht="15" customHeight="1" x14ac:dyDescent="0.25">
      <c r="A55" s="41" t="s">
        <v>809</v>
      </c>
      <c r="B55" s="42">
        <v>3001.1</v>
      </c>
      <c r="C55" s="42">
        <v>3224.3</v>
      </c>
      <c r="D55" s="43">
        <v>3559.8</v>
      </c>
      <c r="E55" s="42"/>
      <c r="F55" s="42"/>
      <c r="G55" s="42"/>
      <c r="H55" s="42"/>
      <c r="I55" s="42"/>
      <c r="J55" s="42"/>
      <c r="K55" s="42"/>
      <c r="L55" s="44" t="s">
        <v>326</v>
      </c>
    </row>
    <row r="56" spans="1:12" ht="15" customHeight="1" x14ac:dyDescent="0.25">
      <c r="A56" s="41" t="s">
        <v>394</v>
      </c>
      <c r="B56" s="42">
        <v>6525.1</v>
      </c>
      <c r="C56" s="42">
        <v>7353</v>
      </c>
      <c r="D56" s="43">
        <v>7966.1</v>
      </c>
      <c r="E56" s="42"/>
      <c r="F56" s="42"/>
      <c r="G56" s="42"/>
      <c r="H56" s="42"/>
      <c r="I56" s="42"/>
      <c r="J56" s="42"/>
      <c r="K56" s="42"/>
      <c r="L56" s="44" t="s">
        <v>810</v>
      </c>
    </row>
    <row r="57" spans="1:12" ht="15" customHeight="1" x14ac:dyDescent="0.25">
      <c r="A57" s="41" t="s">
        <v>395</v>
      </c>
      <c r="B57" s="42">
        <v>2562.6999999999998</v>
      </c>
      <c r="C57" s="42">
        <v>2770.3</v>
      </c>
      <c r="D57" s="43">
        <v>2902.8</v>
      </c>
      <c r="E57" s="42"/>
      <c r="F57" s="42"/>
      <c r="G57" s="42"/>
      <c r="H57" s="42"/>
      <c r="I57" s="42"/>
      <c r="J57" s="42"/>
      <c r="K57" s="42"/>
      <c r="L57" s="44" t="s">
        <v>811</v>
      </c>
    </row>
    <row r="58" spans="1:12" ht="15" customHeight="1" x14ac:dyDescent="0.25">
      <c r="A58" s="41" t="s">
        <v>380</v>
      </c>
      <c r="B58" s="42">
        <v>125.2</v>
      </c>
      <c r="C58" s="42">
        <v>147.1</v>
      </c>
      <c r="D58" s="43">
        <v>156.9</v>
      </c>
      <c r="E58" s="42"/>
      <c r="F58" s="42"/>
      <c r="G58" s="42"/>
      <c r="H58" s="42"/>
      <c r="I58" s="42"/>
      <c r="J58" s="42"/>
      <c r="K58" s="42"/>
      <c r="L58" s="44" t="s">
        <v>812</v>
      </c>
    </row>
    <row r="59" spans="1:12" ht="15" customHeight="1" x14ac:dyDescent="0.25">
      <c r="A59" s="45" t="s">
        <v>813</v>
      </c>
      <c r="B59" s="42">
        <v>405.6</v>
      </c>
      <c r="C59" s="42">
        <v>445.4</v>
      </c>
      <c r="D59" s="43">
        <v>501.1</v>
      </c>
      <c r="E59" s="42"/>
      <c r="F59" s="42"/>
      <c r="G59" s="42"/>
      <c r="H59" s="42"/>
      <c r="I59" s="42"/>
      <c r="J59" s="42"/>
      <c r="K59" s="42"/>
      <c r="L59" s="44" t="s">
        <v>814</v>
      </c>
    </row>
    <row r="60" spans="1:12" ht="15" customHeight="1" x14ac:dyDescent="0.25">
      <c r="A60" s="38" t="s">
        <v>815</v>
      </c>
      <c r="B60" s="39">
        <f>+SUM(B61:B66)</f>
        <v>2537.9</v>
      </c>
      <c r="C60" s="39">
        <f t="shared" ref="C60" si="8">+SUM(C61:C66)</f>
        <v>3109.1</v>
      </c>
      <c r="D60" s="40">
        <f>+SUM(D61:D66)</f>
        <v>3214.6</v>
      </c>
      <c r="E60" s="39">
        <v>3017.8</v>
      </c>
      <c r="F60" s="39">
        <v>3243.1</v>
      </c>
      <c r="G60" s="39">
        <v>3435.4</v>
      </c>
      <c r="H60" s="39">
        <v>3627.9</v>
      </c>
      <c r="I60" s="39">
        <v>3808.6</v>
      </c>
      <c r="J60" s="39">
        <v>4052.7</v>
      </c>
      <c r="K60" s="39">
        <v>4288.8</v>
      </c>
      <c r="L60" s="49"/>
    </row>
    <row r="61" spans="1:12" ht="15" customHeight="1" x14ac:dyDescent="0.25">
      <c r="A61" s="41" t="s">
        <v>816</v>
      </c>
      <c r="B61" s="42">
        <v>810.9</v>
      </c>
      <c r="C61" s="42">
        <v>1014</v>
      </c>
      <c r="D61" s="43">
        <v>1031.2</v>
      </c>
      <c r="E61" s="42"/>
      <c r="F61" s="42"/>
      <c r="G61" s="42"/>
      <c r="H61" s="42"/>
      <c r="I61" s="42"/>
      <c r="J61" s="42"/>
      <c r="K61" s="42"/>
      <c r="L61" s="44" t="s">
        <v>326</v>
      </c>
    </row>
    <row r="62" spans="1:12" ht="15" customHeight="1" x14ac:dyDescent="0.25">
      <c r="A62" s="41" t="s">
        <v>817</v>
      </c>
      <c r="B62" s="42">
        <v>1090</v>
      </c>
      <c r="C62" s="42">
        <v>1379</v>
      </c>
      <c r="D62" s="43">
        <v>1435.8</v>
      </c>
      <c r="E62" s="42"/>
      <c r="F62" s="42"/>
      <c r="G62" s="42"/>
      <c r="H62" s="42"/>
      <c r="I62" s="42"/>
      <c r="J62" s="42"/>
      <c r="K62" s="42"/>
      <c r="L62" s="44" t="s">
        <v>818</v>
      </c>
    </row>
    <row r="63" spans="1:12" ht="15" customHeight="1" x14ac:dyDescent="0.25">
      <c r="A63" s="41" t="s">
        <v>819</v>
      </c>
      <c r="B63" s="42">
        <v>345.7</v>
      </c>
      <c r="C63" s="42">
        <v>374.8</v>
      </c>
      <c r="D63" s="43">
        <v>389.4</v>
      </c>
      <c r="E63" s="42"/>
      <c r="F63" s="42"/>
      <c r="G63" s="42"/>
      <c r="H63" s="42"/>
      <c r="I63" s="42"/>
      <c r="J63" s="42"/>
      <c r="K63" s="42"/>
      <c r="L63" s="44" t="s">
        <v>820</v>
      </c>
    </row>
    <row r="64" spans="1:12" ht="15" customHeight="1" x14ac:dyDescent="0.25">
      <c r="A64" s="41" t="s">
        <v>821</v>
      </c>
      <c r="B64" s="42">
        <v>90.7</v>
      </c>
      <c r="C64" s="42">
        <v>76.900000000000006</v>
      </c>
      <c r="D64" s="43">
        <v>73.2</v>
      </c>
      <c r="E64" s="42"/>
      <c r="F64" s="42"/>
      <c r="G64" s="42"/>
      <c r="H64" s="42"/>
      <c r="I64" s="42"/>
      <c r="J64" s="42"/>
      <c r="K64" s="42"/>
      <c r="L64" s="44" t="s">
        <v>326</v>
      </c>
    </row>
    <row r="65" spans="1:12" ht="15" customHeight="1" x14ac:dyDescent="0.25">
      <c r="A65" s="41" t="s">
        <v>822</v>
      </c>
      <c r="B65" s="42">
        <v>27.3</v>
      </c>
      <c r="C65" s="42">
        <v>48.2</v>
      </c>
      <c r="D65" s="43">
        <v>49.9</v>
      </c>
      <c r="E65" s="42"/>
      <c r="F65" s="42"/>
      <c r="G65" s="42"/>
      <c r="H65" s="42"/>
      <c r="I65" s="42"/>
      <c r="J65" s="42"/>
      <c r="K65" s="42"/>
      <c r="L65" s="44" t="s">
        <v>823</v>
      </c>
    </row>
    <row r="66" spans="1:12" ht="15" customHeight="1" x14ac:dyDescent="0.25">
      <c r="A66" s="45" t="s">
        <v>824</v>
      </c>
      <c r="B66" s="42">
        <v>173.3</v>
      </c>
      <c r="C66" s="42">
        <v>216.2</v>
      </c>
      <c r="D66" s="43">
        <v>235.1</v>
      </c>
      <c r="E66" s="42"/>
      <c r="F66" s="42"/>
      <c r="G66" s="42"/>
      <c r="H66" s="42"/>
      <c r="I66" s="42"/>
      <c r="J66" s="42"/>
      <c r="K66" s="42"/>
      <c r="L66" s="44" t="s">
        <v>326</v>
      </c>
    </row>
    <row r="67" spans="1:12" ht="15" customHeight="1" x14ac:dyDescent="0.25">
      <c r="A67" s="38" t="s">
        <v>825</v>
      </c>
      <c r="B67" s="39">
        <f>+SUM(B68:B75)</f>
        <v>7891.2</v>
      </c>
      <c r="C67" s="39">
        <f t="shared" ref="C67" si="9">+SUM(C68:C75)</f>
        <v>9639.5</v>
      </c>
      <c r="D67" s="40">
        <f>+SUM(D68:D75)</f>
        <v>10954.000000000002</v>
      </c>
      <c r="E67" s="39">
        <v>11752.6</v>
      </c>
      <c r="F67" s="39">
        <v>12564.9</v>
      </c>
      <c r="G67" s="39">
        <v>13500.8</v>
      </c>
      <c r="H67" s="39">
        <v>13928.8</v>
      </c>
      <c r="I67" s="39">
        <v>14422.1</v>
      </c>
      <c r="J67" s="39">
        <v>15646.4</v>
      </c>
      <c r="K67" s="39">
        <v>16391.900000000001</v>
      </c>
      <c r="L67" s="49"/>
    </row>
    <row r="68" spans="1:12" ht="15" customHeight="1" x14ac:dyDescent="0.25">
      <c r="A68" s="41" t="s">
        <v>376</v>
      </c>
      <c r="B68" s="42">
        <v>1938.8</v>
      </c>
      <c r="C68" s="42">
        <v>2280.5</v>
      </c>
      <c r="D68" s="43">
        <v>2573.3000000000002</v>
      </c>
      <c r="E68" s="42"/>
      <c r="F68" s="42"/>
      <c r="G68" s="42"/>
      <c r="H68" s="42"/>
      <c r="I68" s="42"/>
      <c r="J68" s="42"/>
      <c r="K68" s="42"/>
      <c r="L68" s="44" t="s">
        <v>326</v>
      </c>
    </row>
    <row r="69" spans="1:12" ht="15" customHeight="1" x14ac:dyDescent="0.25">
      <c r="A69" s="41" t="s">
        <v>826</v>
      </c>
      <c r="B69" s="42">
        <v>3453.9</v>
      </c>
      <c r="C69" s="42">
        <v>4243.1000000000004</v>
      </c>
      <c r="D69" s="43">
        <v>4951.3</v>
      </c>
      <c r="E69" s="42"/>
      <c r="F69" s="42"/>
      <c r="G69" s="42"/>
      <c r="H69" s="42"/>
      <c r="I69" s="42"/>
      <c r="J69" s="42"/>
      <c r="K69" s="42"/>
      <c r="L69" s="44" t="s">
        <v>326</v>
      </c>
    </row>
    <row r="70" spans="1:12" ht="15" customHeight="1" x14ac:dyDescent="0.25">
      <c r="A70" s="41" t="s">
        <v>827</v>
      </c>
      <c r="B70" s="42">
        <v>40</v>
      </c>
      <c r="C70" s="42">
        <v>47.4</v>
      </c>
      <c r="D70" s="43">
        <v>54.4</v>
      </c>
      <c r="E70" s="42"/>
      <c r="F70" s="42"/>
      <c r="G70" s="42"/>
      <c r="H70" s="42"/>
      <c r="I70" s="42"/>
      <c r="J70" s="42"/>
      <c r="K70" s="42"/>
      <c r="L70" s="44" t="s">
        <v>326</v>
      </c>
    </row>
    <row r="71" spans="1:12" ht="15" customHeight="1" x14ac:dyDescent="0.25">
      <c r="A71" s="41" t="s">
        <v>371</v>
      </c>
      <c r="B71" s="42">
        <v>1241.8</v>
      </c>
      <c r="C71" s="42">
        <v>1682.1</v>
      </c>
      <c r="D71" s="43">
        <v>1712.7</v>
      </c>
      <c r="E71" s="42"/>
      <c r="F71" s="42"/>
      <c r="G71" s="42"/>
      <c r="H71" s="42"/>
      <c r="I71" s="42"/>
      <c r="J71" s="42"/>
      <c r="K71" s="42"/>
      <c r="L71" s="44" t="s">
        <v>828</v>
      </c>
    </row>
    <row r="72" spans="1:12" ht="15" customHeight="1" x14ac:dyDescent="0.25">
      <c r="A72" s="41" t="s">
        <v>375</v>
      </c>
      <c r="B72" s="42">
        <v>166.9</v>
      </c>
      <c r="C72" s="42">
        <v>209.1</v>
      </c>
      <c r="D72" s="43">
        <v>234.5</v>
      </c>
      <c r="E72" s="42"/>
      <c r="F72" s="42"/>
      <c r="G72" s="42"/>
      <c r="H72" s="42"/>
      <c r="I72" s="42"/>
      <c r="J72" s="42"/>
      <c r="K72" s="42"/>
      <c r="L72" s="44" t="s">
        <v>829</v>
      </c>
    </row>
    <row r="73" spans="1:12" ht="15" customHeight="1" x14ac:dyDescent="0.25">
      <c r="A73" s="41" t="s">
        <v>830</v>
      </c>
      <c r="B73" s="42">
        <v>393.3</v>
      </c>
      <c r="C73" s="42">
        <v>465.6</v>
      </c>
      <c r="D73" s="43">
        <v>539.6</v>
      </c>
      <c r="E73" s="42"/>
      <c r="F73" s="42"/>
      <c r="G73" s="42"/>
      <c r="H73" s="42"/>
      <c r="I73" s="42"/>
      <c r="J73" s="42"/>
      <c r="K73" s="42"/>
      <c r="L73" s="44" t="s">
        <v>326</v>
      </c>
    </row>
    <row r="74" spans="1:12" ht="15" customHeight="1" x14ac:dyDescent="0.25">
      <c r="A74" s="41" t="s">
        <v>831</v>
      </c>
      <c r="B74" s="42">
        <v>514.5</v>
      </c>
      <c r="C74" s="42">
        <v>544.4</v>
      </c>
      <c r="D74" s="43">
        <v>728.2</v>
      </c>
      <c r="E74" s="42"/>
      <c r="F74" s="42"/>
      <c r="G74" s="42"/>
      <c r="H74" s="42"/>
      <c r="I74" s="42"/>
      <c r="J74" s="42"/>
      <c r="K74" s="42"/>
      <c r="L74" s="44" t="s">
        <v>326</v>
      </c>
    </row>
    <row r="75" spans="1:12" ht="15" customHeight="1" x14ac:dyDescent="0.25">
      <c r="A75" s="45" t="s">
        <v>370</v>
      </c>
      <c r="B75" s="42">
        <v>142</v>
      </c>
      <c r="C75" s="42">
        <v>167.3</v>
      </c>
      <c r="D75" s="43">
        <v>160</v>
      </c>
      <c r="E75" s="42"/>
      <c r="F75" s="42"/>
      <c r="G75" s="42"/>
      <c r="H75" s="42"/>
      <c r="I75" s="42"/>
      <c r="J75" s="42"/>
      <c r="K75" s="42"/>
      <c r="L75" s="44" t="s">
        <v>832</v>
      </c>
    </row>
    <row r="76" spans="1:12" ht="15" customHeight="1" x14ac:dyDescent="0.25">
      <c r="A76" s="38" t="s">
        <v>833</v>
      </c>
      <c r="B76" s="39">
        <f>+SUM(B77:B85)</f>
        <v>23935.8</v>
      </c>
      <c r="C76" s="39">
        <f t="shared" ref="C76" si="10">+SUM(C77:C85)</f>
        <v>26110.3</v>
      </c>
      <c r="D76" s="40">
        <f>+SUM(D77:D85)</f>
        <v>28181.5</v>
      </c>
      <c r="E76" s="39">
        <v>31103.1</v>
      </c>
      <c r="F76" s="39">
        <v>34196.800000000003</v>
      </c>
      <c r="G76" s="39">
        <v>35187.199999999997</v>
      </c>
      <c r="H76" s="39">
        <v>35847.300000000003</v>
      </c>
      <c r="I76" s="39">
        <v>37641.9</v>
      </c>
      <c r="J76" s="39">
        <v>40536.5</v>
      </c>
      <c r="K76" s="39">
        <v>42554.8</v>
      </c>
      <c r="L76" s="49"/>
    </row>
    <row r="77" spans="1:12" ht="15" customHeight="1" x14ac:dyDescent="0.25">
      <c r="A77" s="41" t="s">
        <v>834</v>
      </c>
      <c r="B77" s="42">
        <v>4017</v>
      </c>
      <c r="C77" s="42">
        <v>4486.7</v>
      </c>
      <c r="D77" s="43">
        <v>4982.8999999999996</v>
      </c>
      <c r="E77" s="42"/>
      <c r="F77" s="42"/>
      <c r="G77" s="42"/>
      <c r="H77" s="42"/>
      <c r="I77" s="42"/>
      <c r="J77" s="43"/>
      <c r="K77" s="52"/>
      <c r="L77" s="44" t="s">
        <v>326</v>
      </c>
    </row>
    <row r="78" spans="1:12" ht="15" customHeight="1" x14ac:dyDescent="0.25">
      <c r="A78" s="41" t="s">
        <v>835</v>
      </c>
      <c r="B78" s="42">
        <v>14058.8</v>
      </c>
      <c r="C78" s="42">
        <v>15262.8</v>
      </c>
      <c r="D78" s="43">
        <v>16560.599999999999</v>
      </c>
      <c r="E78" s="42"/>
      <c r="F78" s="42"/>
      <c r="G78" s="42"/>
      <c r="H78" s="42"/>
      <c r="I78" s="42"/>
      <c r="J78" s="43"/>
      <c r="K78" s="42"/>
      <c r="L78" s="44" t="s">
        <v>326</v>
      </c>
    </row>
    <row r="79" spans="1:12" ht="15" customHeight="1" x14ac:dyDescent="0.25">
      <c r="A79" s="41" t="s">
        <v>836</v>
      </c>
      <c r="B79" s="42">
        <v>1043.3</v>
      </c>
      <c r="C79" s="42">
        <v>1097.5</v>
      </c>
      <c r="D79" s="43">
        <v>1149.5999999999999</v>
      </c>
      <c r="E79" s="42"/>
      <c r="F79" s="42"/>
      <c r="G79" s="42"/>
      <c r="H79" s="42"/>
      <c r="I79" s="42"/>
      <c r="J79" s="43"/>
      <c r="K79" s="42"/>
      <c r="L79" s="44" t="s">
        <v>326</v>
      </c>
    </row>
    <row r="80" spans="1:12" ht="15" customHeight="1" x14ac:dyDescent="0.25">
      <c r="A80" s="41" t="s">
        <v>372</v>
      </c>
      <c r="B80" s="42">
        <v>2947.5</v>
      </c>
      <c r="C80" s="42">
        <v>3396.2</v>
      </c>
      <c r="D80" s="43">
        <v>3588.4</v>
      </c>
      <c r="E80" s="42"/>
      <c r="F80" s="42"/>
      <c r="G80" s="42"/>
      <c r="H80" s="42"/>
      <c r="I80" s="42"/>
      <c r="J80" s="43"/>
      <c r="K80" s="42"/>
      <c r="L80" s="44" t="s">
        <v>837</v>
      </c>
    </row>
    <row r="81" spans="1:12" ht="15" customHeight="1" x14ac:dyDescent="0.25">
      <c r="A81" s="41" t="s">
        <v>838</v>
      </c>
      <c r="B81" s="42">
        <v>307</v>
      </c>
      <c r="C81" s="42">
        <v>301.5</v>
      </c>
      <c r="D81" s="43">
        <v>323.2</v>
      </c>
      <c r="E81" s="42"/>
      <c r="F81" s="42"/>
      <c r="G81" s="42"/>
      <c r="H81" s="42"/>
      <c r="I81" s="42"/>
      <c r="J81" s="43"/>
      <c r="K81" s="42"/>
      <c r="L81" s="44" t="s">
        <v>326</v>
      </c>
    </row>
    <row r="82" spans="1:12" ht="15" customHeight="1" x14ac:dyDescent="0.25">
      <c r="A82" s="41" t="s">
        <v>396</v>
      </c>
      <c r="B82" s="42">
        <v>421.7</v>
      </c>
      <c r="C82" s="42">
        <v>376.3</v>
      </c>
      <c r="D82" s="43">
        <v>339.5</v>
      </c>
      <c r="E82" s="42"/>
      <c r="F82" s="42"/>
      <c r="G82" s="42"/>
      <c r="H82" s="42"/>
      <c r="I82" s="42"/>
      <c r="J82" s="43"/>
      <c r="K82" s="42"/>
      <c r="L82" s="44" t="s">
        <v>326</v>
      </c>
    </row>
    <row r="83" spans="1:12" ht="15" customHeight="1" x14ac:dyDescent="0.25">
      <c r="A83" s="41" t="s">
        <v>839</v>
      </c>
      <c r="B83" s="42">
        <v>733.3</v>
      </c>
      <c r="C83" s="42">
        <v>748.2</v>
      </c>
      <c r="D83" s="43">
        <v>783</v>
      </c>
      <c r="E83" s="42"/>
      <c r="F83" s="42"/>
      <c r="G83" s="42"/>
      <c r="H83" s="42"/>
      <c r="I83" s="42"/>
      <c r="J83" s="43"/>
      <c r="K83" s="42"/>
      <c r="L83" s="44" t="s">
        <v>326</v>
      </c>
    </row>
    <row r="84" spans="1:12" ht="15" customHeight="1" x14ac:dyDescent="0.25">
      <c r="A84" s="41" t="s">
        <v>840</v>
      </c>
      <c r="B84" s="42">
        <v>4.9000000000000004</v>
      </c>
      <c r="C84" s="42">
        <v>7.6</v>
      </c>
      <c r="D84" s="43">
        <v>9.1999999999999993</v>
      </c>
      <c r="E84" s="42"/>
      <c r="F84" s="42"/>
      <c r="G84" s="42"/>
      <c r="H84" s="42"/>
      <c r="I84" s="42"/>
      <c r="J84" s="43"/>
      <c r="K84" s="42"/>
      <c r="L84" s="44" t="s">
        <v>326</v>
      </c>
    </row>
    <row r="85" spans="1:12" ht="15" customHeight="1" x14ac:dyDescent="0.25">
      <c r="A85" s="53" t="s">
        <v>373</v>
      </c>
      <c r="B85" s="46">
        <v>402.3</v>
      </c>
      <c r="C85" s="46">
        <v>433.5</v>
      </c>
      <c r="D85" s="47">
        <v>445.1</v>
      </c>
      <c r="E85" s="46"/>
      <c r="F85" s="46"/>
      <c r="G85" s="46"/>
      <c r="H85" s="46"/>
      <c r="I85" s="46"/>
      <c r="J85" s="47"/>
      <c r="K85" s="46"/>
      <c r="L85" s="48" t="s">
        <v>841</v>
      </c>
    </row>
    <row r="86" spans="1:12" ht="15.75" x14ac:dyDescent="0.25">
      <c r="A86" s="54" t="s">
        <v>842</v>
      </c>
      <c r="B86" s="55" t="s">
        <v>843</v>
      </c>
      <c r="C86" s="56"/>
      <c r="D86" s="56"/>
      <c r="E86" s="56"/>
      <c r="F86" s="56"/>
      <c r="G86" s="56"/>
      <c r="H86" s="56"/>
      <c r="I86" s="56"/>
      <c r="J86" s="56"/>
      <c r="K86" s="56"/>
      <c r="L86" s="56"/>
    </row>
    <row r="89" spans="1:12" x14ac:dyDescent="0.25">
      <c r="A89" s="57" t="s">
        <v>844</v>
      </c>
      <c r="B89" s="57">
        <v>26.3</v>
      </c>
      <c r="C89" s="57">
        <v>25.6</v>
      </c>
      <c r="D89" s="57">
        <v>25.7</v>
      </c>
      <c r="E89" s="57">
        <v>26.4</v>
      </c>
      <c r="F89" s="57">
        <v>25.9</v>
      </c>
      <c r="G89" s="57">
        <v>25.5</v>
      </c>
      <c r="H89" s="57">
        <v>25.1</v>
      </c>
      <c r="I89" s="57">
        <v>24.7</v>
      </c>
      <c r="J89" s="57">
        <v>24.2</v>
      </c>
      <c r="K89" s="57">
        <v>23.8</v>
      </c>
    </row>
    <row r="90" spans="1:12" x14ac:dyDescent="0.25">
      <c r="A90" s="58" t="s">
        <v>845</v>
      </c>
      <c r="B90" s="59"/>
      <c r="C90" s="59"/>
      <c r="D90" s="59"/>
      <c r="E90" s="59"/>
      <c r="F90" s="59"/>
      <c r="G90" s="59"/>
      <c r="H90" s="59"/>
      <c r="I90" s="59"/>
      <c r="J90" s="59"/>
      <c r="K90" s="59"/>
    </row>
  </sheetData>
  <mergeCells count="3">
    <mergeCell ref="A1:L1"/>
    <mergeCell ref="A2:L2"/>
    <mergeCell ref="L3:L7"/>
  </mergeCells>
  <hyperlinks>
    <hyperlink ref="B86" r:id="rId1"/>
  </hyperlinks>
  <pageMargins left="0.7" right="0.7" top="0.75" bottom="0.75" header="0.3" footer="0.3"/>
  <pageSetup paperSize="9" orientation="portrait" verticalDpi="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M18"/>
  <sheetViews>
    <sheetView showGridLines="0" zoomScaleNormal="100" workbookViewId="0">
      <selection activeCell="M6" sqref="M6"/>
    </sheetView>
  </sheetViews>
  <sheetFormatPr defaultColWidth="8.7109375" defaultRowHeight="15" x14ac:dyDescent="0.25"/>
  <cols>
    <col min="1" max="1" width="92.7109375" style="29" customWidth="1"/>
    <col min="2" max="4" width="8.7109375" style="29" customWidth="1"/>
    <col min="5" max="5" width="18.7109375" style="79" customWidth="1"/>
    <col min="6" max="12" width="8.7109375" style="29" customWidth="1"/>
    <col min="13" max="13" width="21.42578125" style="29" customWidth="1"/>
    <col min="14" max="14" width="95.28515625" style="29" customWidth="1"/>
    <col min="15" max="16384" width="8.7109375" style="29"/>
  </cols>
  <sheetData>
    <row r="1" spans="1:13" s="24" customFormat="1" ht="33" customHeight="1" x14ac:dyDescent="0.25">
      <c r="A1" s="243" t="s">
        <v>846</v>
      </c>
      <c r="B1" s="244"/>
      <c r="C1" s="244"/>
      <c r="D1" s="244"/>
      <c r="E1" s="244"/>
      <c r="F1" s="244"/>
      <c r="G1" s="244"/>
      <c r="H1" s="218"/>
      <c r="I1" s="218"/>
      <c r="J1" s="218"/>
      <c r="K1" s="218"/>
      <c r="L1" s="218"/>
      <c r="M1" s="218"/>
    </row>
    <row r="2" spans="1:13" ht="33" customHeight="1" x14ac:dyDescent="0.25">
      <c r="A2" s="248" t="s">
        <v>847</v>
      </c>
      <c r="B2" s="248"/>
      <c r="C2" s="248"/>
      <c r="D2" s="248"/>
      <c r="E2" s="248"/>
      <c r="F2" s="248"/>
      <c r="G2" s="248"/>
      <c r="H2" s="248"/>
      <c r="I2" s="248"/>
      <c r="J2" s="248"/>
      <c r="K2" s="248"/>
      <c r="L2" s="248"/>
      <c r="M2" s="248"/>
    </row>
    <row r="3" spans="1:13" ht="47.25" x14ac:dyDescent="0.25">
      <c r="A3" s="60"/>
      <c r="B3" s="61">
        <v>2017</v>
      </c>
      <c r="C3" s="61">
        <v>2018</v>
      </c>
      <c r="D3" s="61">
        <v>2019</v>
      </c>
      <c r="E3" s="62" t="s">
        <v>848</v>
      </c>
      <c r="F3" s="61">
        <v>2020</v>
      </c>
      <c r="G3" s="61">
        <v>2021</v>
      </c>
      <c r="H3" s="61">
        <v>2022</v>
      </c>
      <c r="I3" s="61">
        <v>2023</v>
      </c>
      <c r="J3" s="61">
        <v>2024</v>
      </c>
      <c r="K3" s="61">
        <v>2025</v>
      </c>
      <c r="L3" s="63">
        <v>2026</v>
      </c>
      <c r="M3" s="64" t="s">
        <v>849</v>
      </c>
    </row>
    <row r="4" spans="1:13" ht="22.35" customHeight="1" x14ac:dyDescent="0.25">
      <c r="A4" s="65" t="s">
        <v>850</v>
      </c>
      <c r="B4" s="41">
        <f>+IF('T4a Investment baseline Input'!B7&gt;0,'T4a Investment baseline Input'!B7,0)</f>
        <v>8146.8</v>
      </c>
      <c r="C4" s="41">
        <f>+IF('T4a Investment baseline Input'!C7&gt;0,'T4a Investment baseline Input'!C7,0)</f>
        <v>9344.2000000000007</v>
      </c>
      <c r="D4" s="41">
        <f>+IF('T4a Investment baseline Input'!D7&gt;0,'T4a Investment baseline Input'!D7,0)</f>
        <v>9784.5</v>
      </c>
      <c r="E4" s="66">
        <f>AVERAGE(B4:D4)</f>
        <v>9091.8333333333339</v>
      </c>
      <c r="F4" s="41">
        <f>+IF('T4a Investment baseline Input'!E7&gt;0,'T4a Investment baseline Input'!E7,0)</f>
        <v>9718.9</v>
      </c>
      <c r="G4" s="41">
        <f>+IF('T4a Investment baseline Input'!F7&gt;0,'T4a Investment baseline Input'!F7,0)</f>
        <v>10393.4</v>
      </c>
      <c r="H4" s="41">
        <f>+IF('T4a Investment baseline Input'!G7&gt;0,'T4a Investment baseline Input'!G7,0)</f>
        <v>10954.9</v>
      </c>
      <c r="I4" s="41">
        <f>+IF('T4a Investment baseline Input'!H7&gt;0,'T4a Investment baseline Input'!H7,0)</f>
        <v>11525.1</v>
      </c>
      <c r="J4" s="41">
        <f>+IF('T4a Investment baseline Input'!I7&gt;0,'T4a Investment baseline Input'!I7,0)</f>
        <v>11970.5</v>
      </c>
      <c r="K4" s="41">
        <f>+IF('T4a Investment baseline Input'!J7&gt;0,'T4a Investment baseline Input'!J7,0)</f>
        <v>12889.9</v>
      </c>
      <c r="L4" s="41">
        <f>+IF('T4a Investment baseline Input'!K7&gt;0,'T4a Investment baseline Input'!K7,0)</f>
        <v>13643.5</v>
      </c>
      <c r="M4" s="67">
        <f>+AVERAGE(F4:L4)</f>
        <v>11585.171428571428</v>
      </c>
    </row>
    <row r="5" spans="1:13" ht="22.35" customHeight="1" x14ac:dyDescent="0.25">
      <c r="A5" s="65" t="s">
        <v>851</v>
      </c>
      <c r="B5" s="41">
        <f>+IF('T4a Investment baseline Input'!B16&gt;0,'T4a Investment baseline Input'!B16,0)</f>
        <v>1554.6</v>
      </c>
      <c r="C5" s="41">
        <f>+IF('T4a Investment baseline Input'!C16&gt;0,'T4a Investment baseline Input'!C16,0)</f>
        <v>1821.9</v>
      </c>
      <c r="D5" s="41">
        <f>+IF('T4a Investment baseline Input'!D16&gt;0,'T4a Investment baseline Input'!D16,0)</f>
        <v>1974.8999999999999</v>
      </c>
      <c r="E5" s="66">
        <f t="shared" ref="E5:E14" si="0">AVERAGE(B5:D5)</f>
        <v>1783.8</v>
      </c>
      <c r="F5" s="41">
        <f>+IF('T4a Investment baseline Input'!E16&gt;0,'T4a Investment baseline Input'!E16,0)</f>
        <v>2439.1</v>
      </c>
      <c r="G5" s="41">
        <f>+IF('T4a Investment baseline Input'!F16&gt;0,'T4a Investment baseline Input'!F16,0)</f>
        <v>2809.8</v>
      </c>
      <c r="H5" s="41">
        <f>+IF('T4a Investment baseline Input'!G16&gt;0,'T4a Investment baseline Input'!G16,0)</f>
        <v>3143.9</v>
      </c>
      <c r="I5" s="41">
        <f>+IF('T4a Investment baseline Input'!H16&gt;0,'T4a Investment baseline Input'!H16,0)</f>
        <v>3650</v>
      </c>
      <c r="J5" s="41">
        <f>+IF('T4a Investment baseline Input'!I16&gt;0,'T4a Investment baseline Input'!I16,0)</f>
        <v>3898</v>
      </c>
      <c r="K5" s="41">
        <f>+IF('T4a Investment baseline Input'!J16&gt;0,'T4a Investment baseline Input'!J16,0)</f>
        <v>3977.4</v>
      </c>
      <c r="L5" s="41">
        <f>+IF('T4a Investment baseline Input'!K16&gt;0,'T4a Investment baseline Input'!K16,0)</f>
        <v>4304.3999999999996</v>
      </c>
      <c r="M5" s="67">
        <f t="shared" ref="M5:M13" si="1">+AVERAGE(F5:L5)</f>
        <v>3460.3714285714282</v>
      </c>
    </row>
    <row r="6" spans="1:13" ht="22.35" customHeight="1" x14ac:dyDescent="0.25">
      <c r="A6" s="65" t="s">
        <v>852</v>
      </c>
      <c r="B6" s="41">
        <f>+IF('T4a Investment baseline Input'!B22&gt;0,'T4a Investment baseline Input'!B22,0)</f>
        <v>3392.2</v>
      </c>
      <c r="C6" s="41">
        <f>+IF('T4a Investment baseline Input'!C22&gt;0,'T4a Investment baseline Input'!C22,0)</f>
        <v>3919.7999999999997</v>
      </c>
      <c r="D6" s="41">
        <f>+IF('T4a Investment baseline Input'!D22&gt;0,'T4a Investment baseline Input'!D22,0)</f>
        <v>4263.3</v>
      </c>
      <c r="E6" s="66">
        <f t="shared" si="0"/>
        <v>3858.4333333333329</v>
      </c>
      <c r="F6" s="41">
        <f>+IF('T4a Investment baseline Input'!E22&gt;0,'T4a Investment baseline Input'!E22,0)</f>
        <v>4563.8</v>
      </c>
      <c r="G6" s="41">
        <f>+IF('T4a Investment baseline Input'!F22&gt;0,'T4a Investment baseline Input'!F22,0)</f>
        <v>4817</v>
      </c>
      <c r="H6" s="41">
        <f>+IF('T4a Investment baseline Input'!G22&gt;0,'T4a Investment baseline Input'!G22,0)</f>
        <v>4939.8</v>
      </c>
      <c r="I6" s="41">
        <f>+IF('T4a Investment baseline Input'!H22&gt;0,'T4a Investment baseline Input'!H22,0)</f>
        <v>5141.7</v>
      </c>
      <c r="J6" s="41">
        <f>+IF('T4a Investment baseline Input'!I22&gt;0,'T4a Investment baseline Input'!I22,0)</f>
        <v>5272.3</v>
      </c>
      <c r="K6" s="41">
        <f>+IF('T4a Investment baseline Input'!J22&gt;0,'T4a Investment baseline Input'!J22,0)</f>
        <v>5727.4</v>
      </c>
      <c r="L6" s="41">
        <f>+IF('T4a Investment baseline Input'!K22&gt;0,'T4a Investment baseline Input'!K22,0)</f>
        <v>6025.7</v>
      </c>
      <c r="M6" s="67">
        <f t="shared" si="1"/>
        <v>5212.528571428571</v>
      </c>
    </row>
    <row r="7" spans="1:13" ht="22.35" customHeight="1" x14ac:dyDescent="0.25">
      <c r="A7" s="65" t="s">
        <v>853</v>
      </c>
      <c r="B7" s="41">
        <f>+IF('T4a Investment baseline Input'!B29&gt;0,'T4a Investment baseline Input'!B29,0)</f>
        <v>11182.8</v>
      </c>
      <c r="C7" s="41">
        <f>+IF('T4a Investment baseline Input'!C29&gt;0,'T4a Investment baseline Input'!C29,0)</f>
        <v>12482.6</v>
      </c>
      <c r="D7" s="41">
        <f>+IF('T4a Investment baseline Input'!D29&gt;0,'T4a Investment baseline Input'!D29,0)</f>
        <v>13726.6</v>
      </c>
      <c r="E7" s="66">
        <f t="shared" si="0"/>
        <v>12464</v>
      </c>
      <c r="F7" s="41">
        <f>+IF('T4a Investment baseline Input'!E29&gt;0,'T4a Investment baseline Input'!E29,0)</f>
        <v>16661.400000000001</v>
      </c>
      <c r="G7" s="41">
        <f>+IF('T4a Investment baseline Input'!F29&gt;0,'T4a Investment baseline Input'!F29,0)</f>
        <v>17920.900000000001</v>
      </c>
      <c r="H7" s="41">
        <f>+IF('T4a Investment baseline Input'!G29&gt;0,'T4a Investment baseline Input'!G29,0)</f>
        <v>15453.2</v>
      </c>
      <c r="I7" s="41">
        <f>+IF('T4a Investment baseline Input'!H29&gt;0,'T4a Investment baseline Input'!H29,0)</f>
        <v>16284</v>
      </c>
      <c r="J7" s="41">
        <f>+IF('T4a Investment baseline Input'!I29&gt;0,'T4a Investment baseline Input'!I29,0)</f>
        <v>16925.2</v>
      </c>
      <c r="K7" s="41">
        <f>+IF('T4a Investment baseline Input'!J29&gt;0,'T4a Investment baseline Input'!J29,0)</f>
        <v>18124.7</v>
      </c>
      <c r="L7" s="41">
        <f>+IF('T4a Investment baseline Input'!K29&gt;0,'T4a Investment baseline Input'!K29,0)</f>
        <v>19141.400000000001</v>
      </c>
      <c r="M7" s="67">
        <f t="shared" si="1"/>
        <v>17215.82857142857</v>
      </c>
    </row>
    <row r="8" spans="1:13" ht="22.35" customHeight="1" x14ac:dyDescent="0.25">
      <c r="A8" s="65" t="s">
        <v>854</v>
      </c>
      <c r="B8" s="41">
        <f>+IF('T4a Investment baseline Input'!B39&gt;0,'T4a Investment baseline Input'!B39,0)</f>
        <v>1556.3</v>
      </c>
      <c r="C8" s="41">
        <f>+IF('T4a Investment baseline Input'!C39&gt;0,'T4a Investment baseline Input'!C39,0)</f>
        <v>1796.4</v>
      </c>
      <c r="D8" s="41">
        <f>+IF('T4a Investment baseline Input'!D39&gt;0,'T4a Investment baseline Input'!D39,0)</f>
        <v>1880.8000000000002</v>
      </c>
      <c r="E8" s="66">
        <f t="shared" si="0"/>
        <v>1744.5</v>
      </c>
      <c r="F8" s="41">
        <f>+IF('T4a Investment baseline Input'!E39&gt;0,'T4a Investment baseline Input'!E39,0)</f>
        <v>1915.4</v>
      </c>
      <c r="G8" s="41">
        <f>+IF('T4a Investment baseline Input'!F39&gt;0,'T4a Investment baseline Input'!F39,0)</f>
        <v>2111.6999999999998</v>
      </c>
      <c r="H8" s="41">
        <f>+IF('T4a Investment baseline Input'!G39&gt;0,'T4a Investment baseline Input'!G39,0)</f>
        <v>2176.5</v>
      </c>
      <c r="I8" s="41">
        <f>+IF('T4a Investment baseline Input'!H39&gt;0,'T4a Investment baseline Input'!H39,0)</f>
        <v>2655.3</v>
      </c>
      <c r="J8" s="41">
        <f>+IF('T4a Investment baseline Input'!I39&gt;0,'T4a Investment baseline Input'!I39,0)</f>
        <v>2262.5</v>
      </c>
      <c r="K8" s="41">
        <f>+IF('T4a Investment baseline Input'!J39&gt;0,'T4a Investment baseline Input'!J39,0)</f>
        <v>2647.9</v>
      </c>
      <c r="L8" s="41">
        <f>+IF('T4a Investment baseline Input'!K39&gt;0,'T4a Investment baseline Input'!K39,0)</f>
        <v>2827.9</v>
      </c>
      <c r="M8" s="67">
        <f t="shared" si="1"/>
        <v>2371.0285714285715</v>
      </c>
    </row>
    <row r="9" spans="1:13" ht="22.35" customHeight="1" x14ac:dyDescent="0.25">
      <c r="A9" s="65" t="s">
        <v>855</v>
      </c>
      <c r="B9" s="41">
        <f>+IF('T4a Investment baseline Input'!B46&gt;0,'T4a Investment baseline Input'!B46,0)</f>
        <v>1136</v>
      </c>
      <c r="C9" s="41">
        <f>+IF('T4a Investment baseline Input'!C46&gt;0,'T4a Investment baseline Input'!C46,0)</f>
        <v>1627.3</v>
      </c>
      <c r="D9" s="41">
        <f>+IF('T4a Investment baseline Input'!D46&gt;0,'T4a Investment baseline Input'!D46,0)</f>
        <v>1490.1000000000001</v>
      </c>
      <c r="E9" s="66">
        <f t="shared" si="0"/>
        <v>1417.8000000000002</v>
      </c>
      <c r="F9" s="41">
        <f>+IF('T4a Investment baseline Input'!E46&gt;0,'T4a Investment baseline Input'!E46,0)</f>
        <v>1764.5</v>
      </c>
      <c r="G9" s="41">
        <f>+IF('T4a Investment baseline Input'!F46&gt;0,'T4a Investment baseline Input'!F46,0)</f>
        <v>2563.1</v>
      </c>
      <c r="H9" s="41">
        <f>+IF('T4a Investment baseline Input'!G46&gt;0,'T4a Investment baseline Input'!G46,0)</f>
        <v>2254.3000000000002</v>
      </c>
      <c r="I9" s="41">
        <f>+IF('T4a Investment baseline Input'!H46&gt;0,'T4a Investment baseline Input'!H46,0)</f>
        <v>2300.1</v>
      </c>
      <c r="J9" s="41">
        <f>+IF('T4a Investment baseline Input'!I46&gt;0,'T4a Investment baseline Input'!I46,0)</f>
        <v>1805.1</v>
      </c>
      <c r="K9" s="41">
        <f>+IF('T4a Investment baseline Input'!J46&gt;0,'T4a Investment baseline Input'!J46,0)</f>
        <v>2295.4</v>
      </c>
      <c r="L9" s="41">
        <f>+IF('T4a Investment baseline Input'!K46&gt;0,'T4a Investment baseline Input'!K46,0)</f>
        <v>2344.9</v>
      </c>
      <c r="M9" s="67">
        <f t="shared" si="1"/>
        <v>2189.6285714285714</v>
      </c>
    </row>
    <row r="10" spans="1:13" ht="22.35" customHeight="1" x14ac:dyDescent="0.25">
      <c r="A10" s="65" t="s">
        <v>856</v>
      </c>
      <c r="B10" s="41">
        <f>+IF('T4a Investment baseline Input'!B53&gt;0,'T4a Investment baseline Input'!B53,0)</f>
        <v>14339.800000000001</v>
      </c>
      <c r="C10" s="41">
        <f>+IF('T4a Investment baseline Input'!C53&gt;0,'T4a Investment baseline Input'!C53,0)</f>
        <v>15791.5</v>
      </c>
      <c r="D10" s="41">
        <f>+IF('T4a Investment baseline Input'!D53&gt;0,'T4a Investment baseline Input'!D53,0)</f>
        <v>17034.8</v>
      </c>
      <c r="E10" s="66">
        <f t="shared" si="0"/>
        <v>15722.033333333335</v>
      </c>
      <c r="F10" s="41">
        <f>+IF('T4a Investment baseline Input'!E53&gt;0,'T4a Investment baseline Input'!E53,0)</f>
        <v>18594.5</v>
      </c>
      <c r="G10" s="41">
        <f>+IF('T4a Investment baseline Input'!F53&gt;0,'T4a Investment baseline Input'!F53,0)</f>
        <v>20792.7</v>
      </c>
      <c r="H10" s="41">
        <f>+IF('T4a Investment baseline Input'!G53&gt;0,'T4a Investment baseline Input'!G53,0)</f>
        <v>21235.1</v>
      </c>
      <c r="I10" s="41">
        <f>+IF('T4a Investment baseline Input'!H53&gt;0,'T4a Investment baseline Input'!H53,0)</f>
        <v>22083.9</v>
      </c>
      <c r="J10" s="41">
        <f>+IF('T4a Investment baseline Input'!I53&gt;0,'T4a Investment baseline Input'!I53,0)</f>
        <v>21915</v>
      </c>
      <c r="K10" s="41">
        <f>+IF('T4a Investment baseline Input'!J53&gt;0,'T4a Investment baseline Input'!J53,0)</f>
        <v>24344.9</v>
      </c>
      <c r="L10" s="41">
        <f>+IF('T4a Investment baseline Input'!K53&gt;0,'T4a Investment baseline Input'!K53,0)</f>
        <v>25514.400000000001</v>
      </c>
      <c r="M10" s="67">
        <f t="shared" si="1"/>
        <v>22068.642857142859</v>
      </c>
    </row>
    <row r="11" spans="1:13" ht="22.35" customHeight="1" x14ac:dyDescent="0.25">
      <c r="A11" s="65" t="s">
        <v>857</v>
      </c>
      <c r="B11" s="41">
        <f>+IF('T4a Investment baseline Input'!B60&gt;0,'T4a Investment baseline Input'!B60,0)</f>
        <v>2537.9</v>
      </c>
      <c r="C11" s="41">
        <f>+IF('T4a Investment baseline Input'!C60&gt;0,'T4a Investment baseline Input'!C60,0)</f>
        <v>3109.1</v>
      </c>
      <c r="D11" s="41">
        <f>+IF('T4a Investment baseline Input'!D60&gt;0,'T4a Investment baseline Input'!D60,0)</f>
        <v>3214.6</v>
      </c>
      <c r="E11" s="66">
        <f t="shared" si="0"/>
        <v>2953.8666666666668</v>
      </c>
      <c r="F11" s="41">
        <f>+IF('T4a Investment baseline Input'!E60&gt;0,'T4a Investment baseline Input'!E60,0)</f>
        <v>3017.8</v>
      </c>
      <c r="G11" s="41">
        <f>+IF('T4a Investment baseline Input'!F60&gt;0,'T4a Investment baseline Input'!F60,0)</f>
        <v>3243.1</v>
      </c>
      <c r="H11" s="41">
        <f>+IF('T4a Investment baseline Input'!G60&gt;0,'T4a Investment baseline Input'!G60,0)</f>
        <v>3435.4</v>
      </c>
      <c r="I11" s="41">
        <f>+IF('T4a Investment baseline Input'!H60&gt;0,'T4a Investment baseline Input'!H60,0)</f>
        <v>3627.9</v>
      </c>
      <c r="J11" s="41">
        <f>+IF('T4a Investment baseline Input'!I60&gt;0,'T4a Investment baseline Input'!I60,0)</f>
        <v>3808.6</v>
      </c>
      <c r="K11" s="41">
        <f>+IF('T4a Investment baseline Input'!J60&gt;0,'T4a Investment baseline Input'!J60,0)</f>
        <v>4052.7</v>
      </c>
      <c r="L11" s="41">
        <f>+IF('T4a Investment baseline Input'!K60&gt;0,'T4a Investment baseline Input'!K60,0)</f>
        <v>4288.8</v>
      </c>
      <c r="M11" s="67">
        <f t="shared" si="1"/>
        <v>3639.1857142857143</v>
      </c>
    </row>
    <row r="12" spans="1:13" ht="22.35" customHeight="1" x14ac:dyDescent="0.25">
      <c r="A12" s="65" t="s">
        <v>858</v>
      </c>
      <c r="B12" s="41">
        <f>+IF('T4a Investment baseline Input'!B67&gt;0,'T4a Investment baseline Input'!B67,0)</f>
        <v>7891.2</v>
      </c>
      <c r="C12" s="41">
        <f>+IF('T4a Investment baseline Input'!C67&gt;0,'T4a Investment baseline Input'!C67,0)</f>
        <v>9639.5</v>
      </c>
      <c r="D12" s="41">
        <f>+IF('T4a Investment baseline Input'!D67&gt;0,'T4a Investment baseline Input'!D67,0)</f>
        <v>10954.000000000002</v>
      </c>
      <c r="E12" s="66">
        <f t="shared" si="0"/>
        <v>9494.9000000000015</v>
      </c>
      <c r="F12" s="41">
        <f>+IF('T4a Investment baseline Input'!E67&gt;0,'T4a Investment baseline Input'!E67,0)</f>
        <v>11752.6</v>
      </c>
      <c r="G12" s="41">
        <f>+IF('T4a Investment baseline Input'!F67&gt;0,'T4a Investment baseline Input'!F67,0)</f>
        <v>12564.9</v>
      </c>
      <c r="H12" s="41">
        <f>+IF('T4a Investment baseline Input'!G67&gt;0,'T4a Investment baseline Input'!G67,0)</f>
        <v>13500.8</v>
      </c>
      <c r="I12" s="41">
        <f>+IF('T4a Investment baseline Input'!H67&gt;0,'T4a Investment baseline Input'!H67,0)</f>
        <v>13928.8</v>
      </c>
      <c r="J12" s="41">
        <f>+IF('T4a Investment baseline Input'!I67&gt;0,'T4a Investment baseline Input'!I67,0)</f>
        <v>14422.1</v>
      </c>
      <c r="K12" s="41">
        <f>+IF('T4a Investment baseline Input'!J67&gt;0,'T4a Investment baseline Input'!J67,0)</f>
        <v>15646.4</v>
      </c>
      <c r="L12" s="41">
        <f>+IF('T4a Investment baseline Input'!K67&gt;0,'T4a Investment baseline Input'!K67,0)</f>
        <v>16391.900000000001</v>
      </c>
      <c r="M12" s="67">
        <f t="shared" si="1"/>
        <v>14029.642857142857</v>
      </c>
    </row>
    <row r="13" spans="1:13" ht="22.35" customHeight="1" x14ac:dyDescent="0.25">
      <c r="A13" s="68" t="s">
        <v>859</v>
      </c>
      <c r="B13" s="69">
        <f>+IF('T4a Investment baseline Input'!B76&gt;0,'T4a Investment baseline Input'!B76,0)</f>
        <v>23935.8</v>
      </c>
      <c r="C13" s="69">
        <f>+IF('T4a Investment baseline Input'!C76&gt;0,'T4a Investment baseline Input'!C76,0)</f>
        <v>26110.3</v>
      </c>
      <c r="D13" s="69">
        <f>+IF('T4a Investment baseline Input'!D76&gt;0,'T4a Investment baseline Input'!D76,0)</f>
        <v>28181.5</v>
      </c>
      <c r="E13" s="70">
        <f t="shared" si="0"/>
        <v>26075.866666666669</v>
      </c>
      <c r="F13" s="69">
        <f>+IF('T4a Investment baseline Input'!E76&gt;0,'T4a Investment baseline Input'!E76,0)</f>
        <v>31103.1</v>
      </c>
      <c r="G13" s="69">
        <f>+IF('T4a Investment baseline Input'!F76&gt;0,'T4a Investment baseline Input'!F76,0)</f>
        <v>34196.800000000003</v>
      </c>
      <c r="H13" s="69">
        <f>+IF('T4a Investment baseline Input'!G76&gt;0,'T4a Investment baseline Input'!G76,0)</f>
        <v>35187.199999999997</v>
      </c>
      <c r="I13" s="69">
        <f>+IF('T4a Investment baseline Input'!H76&gt;0,'T4a Investment baseline Input'!H76,0)</f>
        <v>35847.300000000003</v>
      </c>
      <c r="J13" s="69">
        <f>+IF('T4a Investment baseline Input'!I76&gt;0,'T4a Investment baseline Input'!I76,0)</f>
        <v>37641.9</v>
      </c>
      <c r="K13" s="69">
        <f>+IF('T4a Investment baseline Input'!J76&gt;0,'T4a Investment baseline Input'!J76,0)</f>
        <v>40536.5</v>
      </c>
      <c r="L13" s="69">
        <f>+IF('T4a Investment baseline Input'!K76&gt;0,'T4a Investment baseline Input'!K76,0)</f>
        <v>42554.8</v>
      </c>
      <c r="M13" s="67">
        <f t="shared" si="1"/>
        <v>36723.942857142865</v>
      </c>
    </row>
    <row r="14" spans="1:13" ht="22.35" customHeight="1" x14ac:dyDescent="0.25">
      <c r="A14" s="65" t="s">
        <v>860</v>
      </c>
      <c r="B14" s="71">
        <f>SUM(B4:B13)</f>
        <v>75673.399999999994</v>
      </c>
      <c r="C14" s="71">
        <f t="shared" ref="C14:D14" si="2">SUM(C4:C13)</f>
        <v>85642.599999999991</v>
      </c>
      <c r="D14" s="71">
        <f t="shared" si="2"/>
        <v>92505.1</v>
      </c>
      <c r="E14" s="66">
        <f t="shared" si="0"/>
        <v>84607.03333333334</v>
      </c>
      <c r="F14" s="71">
        <f>SUM(F4:F13)</f>
        <v>101531.1</v>
      </c>
      <c r="G14" s="71">
        <f t="shared" ref="G14:L14" si="3">SUM(G4:G13)</f>
        <v>111413.40000000001</v>
      </c>
      <c r="H14" s="71">
        <f t="shared" si="3"/>
        <v>112281.1</v>
      </c>
      <c r="I14" s="71">
        <f t="shared" si="3"/>
        <v>117044.1</v>
      </c>
      <c r="J14" s="71">
        <f t="shared" si="3"/>
        <v>119921.20000000001</v>
      </c>
      <c r="K14" s="71">
        <f t="shared" si="3"/>
        <v>130243.2</v>
      </c>
      <c r="L14" s="69">
        <f t="shared" si="3"/>
        <v>137037.70000000001</v>
      </c>
      <c r="M14" s="72">
        <f t="shared" ref="M14:M17" si="4">+AVERAGE(G14:L14)</f>
        <v>121323.45</v>
      </c>
    </row>
    <row r="15" spans="1:13" ht="22.35" customHeight="1" x14ac:dyDescent="0.25">
      <c r="A15" s="30" t="s">
        <v>861</v>
      </c>
      <c r="B15" s="34"/>
      <c r="C15" s="34"/>
      <c r="D15" s="34"/>
      <c r="E15" s="73"/>
      <c r="F15" s="39">
        <f>+IF('T4a Investment baseline Input'!E5&gt;0,'T4a Investment baseline Input'!E5,0)</f>
        <v>166.5</v>
      </c>
      <c r="G15" s="39">
        <f>+IF('T4a Investment baseline Input'!F5&gt;0,'T4a Investment baseline Input'!F5,0)</f>
        <v>823.2</v>
      </c>
      <c r="H15" s="39">
        <f>+IF('T4a Investment baseline Input'!G5&gt;0,'T4a Investment baseline Input'!G5,0)</f>
        <v>2078.1</v>
      </c>
      <c r="I15" s="39">
        <f>+IF('T4a Investment baseline Input'!H5&gt;0,'T4a Investment baseline Input'!H5,0)</f>
        <v>1907.6</v>
      </c>
      <c r="J15" s="39">
        <f>+IF('T4a Investment baseline Input'!I5&gt;0,'T4a Investment baseline Input'!I5,0)</f>
        <v>1418.5</v>
      </c>
      <c r="K15" s="39">
        <f>+IF('T4a Investment baseline Input'!J5&gt;0,'T4a Investment baseline Input'!J5,0)</f>
        <v>1610.9</v>
      </c>
      <c r="L15" s="39">
        <f>+IF('T4a Investment baseline Input'!K5&gt;0,'T4a Investment baseline Input'!K5,0)</f>
        <v>351.5</v>
      </c>
      <c r="M15" s="72">
        <f t="shared" si="4"/>
        <v>1364.9666666666665</v>
      </c>
    </row>
    <row r="16" spans="1:13" ht="22.35" customHeight="1" x14ac:dyDescent="0.25">
      <c r="A16" s="74" t="s">
        <v>862</v>
      </c>
      <c r="B16" s="75">
        <f t="shared" ref="B16:D16" si="5">B14-B15</f>
        <v>75673.399999999994</v>
      </c>
      <c r="C16" s="75">
        <f t="shared" si="5"/>
        <v>85642.599999999991</v>
      </c>
      <c r="D16" s="75">
        <f t="shared" si="5"/>
        <v>92505.1</v>
      </c>
      <c r="E16" s="76">
        <f>E14-E15</f>
        <v>84607.03333333334</v>
      </c>
      <c r="F16" s="75">
        <f>F14-F15</f>
        <v>101364.6</v>
      </c>
      <c r="G16" s="75">
        <f>G14-G15</f>
        <v>110590.20000000001</v>
      </c>
      <c r="H16" s="75">
        <f t="shared" ref="H16:K16" si="6">H14-H15</f>
        <v>110203</v>
      </c>
      <c r="I16" s="75">
        <f t="shared" si="6"/>
        <v>115136.5</v>
      </c>
      <c r="J16" s="75">
        <f t="shared" si="6"/>
        <v>118502.70000000001</v>
      </c>
      <c r="K16" s="75">
        <f t="shared" si="6"/>
        <v>128632.3</v>
      </c>
      <c r="L16" s="75">
        <f>L14-L15</f>
        <v>136686.20000000001</v>
      </c>
      <c r="M16" s="72">
        <f>M14-M15</f>
        <v>119958.48333333334</v>
      </c>
    </row>
    <row r="17" spans="1:13" ht="22.35" customHeight="1" x14ac:dyDescent="0.25">
      <c r="A17" s="30" t="s">
        <v>863</v>
      </c>
      <c r="B17" s="39">
        <f>'T4a Investment baseline Input'!B4</f>
        <v>194093.2</v>
      </c>
      <c r="C17" s="39">
        <f>'T4a Investment baseline Input'!C4</f>
        <v>210943.6</v>
      </c>
      <c r="D17" s="39">
        <f>'T4a Investment baseline Input'!D4</f>
        <v>223931.3</v>
      </c>
      <c r="E17" s="66">
        <f t="shared" ref="E17" si="7">AVERAGE(B17:D17)</f>
        <v>209656.03333333335</v>
      </c>
      <c r="F17" s="39">
        <f>'T4a Investment baseline Input'!E4</f>
        <v>213748</v>
      </c>
      <c r="G17" s="39">
        <f>'T4a Investment baseline Input'!F4</f>
        <v>228951.5</v>
      </c>
      <c r="H17" s="39">
        <f>'T4a Investment baseline Input'!G4</f>
        <v>245536.7</v>
      </c>
      <c r="I17" s="39">
        <f>'T4a Investment baseline Input'!H4</f>
        <v>259579.2</v>
      </c>
      <c r="J17" s="39">
        <f>'T4a Investment baseline Input'!I4</f>
        <v>274557.09999999998</v>
      </c>
      <c r="K17" s="39">
        <f>'T4a Investment baseline Input'!J4</f>
        <v>290588.30203871208</v>
      </c>
      <c r="L17" s="39">
        <f>'T4a Investment baseline Input'!K4</f>
        <v>307851.00496781</v>
      </c>
      <c r="M17" s="77">
        <f t="shared" si="4"/>
        <v>267843.96783442033</v>
      </c>
    </row>
    <row r="18" spans="1:13" ht="22.35" customHeight="1" x14ac:dyDescent="0.25">
      <c r="A18" s="78" t="s">
        <v>864</v>
      </c>
      <c r="B18" s="72">
        <f>IF(B17&gt;0,B16/B17,"-")</f>
        <v>0.38988176814025421</v>
      </c>
      <c r="C18" s="72">
        <f t="shared" ref="C18:L18" si="8">IF(C17&gt;0,C16/C17,"-")</f>
        <v>0.40599762211320933</v>
      </c>
      <c r="D18" s="72">
        <f t="shared" si="8"/>
        <v>0.41309589146314074</v>
      </c>
      <c r="E18" s="76">
        <f t="shared" si="8"/>
        <v>0.40355162686311119</v>
      </c>
      <c r="F18" s="72">
        <f t="shared" si="8"/>
        <v>0.47422478806819246</v>
      </c>
      <c r="G18" s="72">
        <f t="shared" si="8"/>
        <v>0.48302893844329481</v>
      </c>
      <c r="H18" s="72">
        <f t="shared" si="8"/>
        <v>0.44882496180815329</v>
      </c>
      <c r="I18" s="72">
        <f t="shared" si="8"/>
        <v>0.44355056183238101</v>
      </c>
      <c r="J18" s="72">
        <f t="shared" si="8"/>
        <v>0.43161404312618401</v>
      </c>
      <c r="K18" s="72">
        <f t="shared" si="8"/>
        <v>0.44266165945958708</v>
      </c>
      <c r="L18" s="72">
        <f t="shared" si="8"/>
        <v>0.44400114923871176</v>
      </c>
      <c r="M18" s="77">
        <f>IF(SUM(G18:L18)&gt;0,+AVERAGE(G18:L18),"-")</f>
        <v>0.44894688565138535</v>
      </c>
    </row>
  </sheetData>
  <mergeCells count="2">
    <mergeCell ref="A1:M1"/>
    <mergeCell ref="A2:M2"/>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1544cef-d40f-40e0-9fb2-ea3e47b346f0">
      <Terms xmlns="http://schemas.microsoft.com/office/infopath/2007/PartnerControls"/>
    </lcf76f155ced4ddcb4097134ff3c332f>
    <TaxCatchAll xmlns="b4346392-9490-4ec2-979c-afa8507021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87AC3D038E8784E9C16E0921B8D5155" ma:contentTypeVersion="14" ma:contentTypeDescription="Vytvoří nový dokument" ma:contentTypeScope="" ma:versionID="af3df3d161d0f9b719fd28e07edb20b9">
  <xsd:schema xmlns:xsd="http://www.w3.org/2001/XMLSchema" xmlns:xs="http://www.w3.org/2001/XMLSchema" xmlns:p="http://schemas.microsoft.com/office/2006/metadata/properties" xmlns:ns2="11544cef-d40f-40e0-9fb2-ea3e47b346f0" xmlns:ns3="b4346392-9490-4ec2-979c-afa8507021a9" targetNamespace="http://schemas.microsoft.com/office/2006/metadata/properties" ma:root="true" ma:fieldsID="ce6534f2481a5b75f1909824493e5ec3" ns2:_="" ns3:_="">
    <xsd:import namespace="11544cef-d40f-40e0-9fb2-ea3e47b346f0"/>
    <xsd:import namespace="b4346392-9490-4ec2-979c-afa8507021a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544cef-d40f-40e0-9fb2-ea3e47b346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4dd7ddbe-1f86-4eaf-800e-08e792b06b2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346392-9490-4ec2-979c-afa8507021a9"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8" nillable="true" ma:displayName="Taxonomy Catch All Column" ma:hidden="true" ma:list="{770caa18-f488-432e-906b-9ca052482661}" ma:internalName="TaxCatchAll" ma:showField="CatchAllData" ma:web="b4346392-9490-4ec2-979c-afa8507021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6B3C3A-2A8B-4B4C-9CE3-86B27004A8F1}">
  <ds:schemaRefs>
    <ds:schemaRef ds:uri="http://schemas.microsoft.com/office/infopath/2007/PartnerControls"/>
    <ds:schemaRef ds:uri="http://purl.org/dc/dcmitype/"/>
    <ds:schemaRef ds:uri="http://schemas.microsoft.com/office/2006/documentManagement/types"/>
    <ds:schemaRef ds:uri="http://www.w3.org/XML/1998/namespace"/>
    <ds:schemaRef ds:uri="http://purl.org/dc/terms/"/>
    <ds:schemaRef ds:uri="b4346392-9490-4ec2-979c-afa8507021a9"/>
    <ds:schemaRef ds:uri="http://schemas.openxmlformats.org/package/2006/metadata/core-properties"/>
    <ds:schemaRef ds:uri="11544cef-d40f-40e0-9fb2-ea3e47b346f0"/>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68765340-FA03-4D6E-89FC-E884B56C3ED7}">
  <ds:schemaRefs>
    <ds:schemaRef ds:uri="http://schemas.microsoft.com/sharepoint/v3/contenttype/forms"/>
  </ds:schemaRefs>
</ds:datastoreItem>
</file>

<file path=customXml/itemProps3.xml><?xml version="1.0" encoding="utf-8"?>
<ds:datastoreItem xmlns:ds="http://schemas.openxmlformats.org/officeDocument/2006/customXml" ds:itemID="{F366599B-9AC7-4E52-BA52-4954FB7A9C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544cef-d40f-40e0-9fb2-ea3e47b346f0"/>
    <ds:schemaRef ds:uri="b4346392-9490-4ec2-979c-afa8507021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Components</vt:lpstr>
      <vt:lpstr>Measures</vt:lpstr>
      <vt:lpstr>T2 Green Digital &amp; Costs</vt:lpstr>
      <vt:lpstr>T3a Impact (qualitative) (2)</vt:lpstr>
      <vt:lpstr>T3b Impact (quantitative) (2)</vt:lpstr>
      <vt:lpstr>T3a Impact (qualitative)</vt:lpstr>
      <vt:lpstr>T3b Impact (quantitative)</vt:lpstr>
      <vt:lpstr>T4a Investment baseline Input</vt:lpstr>
      <vt:lpstr>T4b Investment baseline Display</vt:lpstr>
    </vt:vector>
  </TitlesOfParts>
  <Manager/>
  <Company>Ministerstvo průmyslu a obchodu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MPO</dc:creator>
  <cp:keywords/>
  <dc:description/>
  <cp:lastModifiedBy>Špičková Hana</cp:lastModifiedBy>
  <cp:revision/>
  <dcterms:created xsi:type="dcterms:W3CDTF">2021-05-05T21:06:18Z</dcterms:created>
  <dcterms:modified xsi:type="dcterms:W3CDTF">2023-06-23T09:39:50Z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0x010100787AC3D038E8784E9C16E0921B8D5155</vt:lpwstr>
  </property>
  <property fmtid="{D5CDD505-2E9C-101B-9397-08002B2CF9AE}" pid="3" name="MSIP_Label_9b1b1a72-f92c-433c-88be-e9b6598285d3_Enabled">
    <vt:lpwstr>True</vt:lpwstr>
  </property>
  <property fmtid="{D5CDD505-2E9C-101B-9397-08002B2CF9AE}" pid="4" name="MSIP_Label_9b1b1a72-f92c-433c-88be-e9b6598285d3_SiteId">
    <vt:lpwstr>1f9775f0-c6d0-40f3-b27c-91cb5bbd294a</vt:lpwstr>
  </property>
  <property fmtid="{D5CDD505-2E9C-101B-9397-08002B2CF9AE}" pid="5" name="MSIP_Label_9b1b1a72-f92c-433c-88be-e9b6598285d3_ActionId">
    <vt:lpwstr>37ae4759-3d85-4c8f-a126-9c5a378c07fc</vt:lpwstr>
  </property>
  <property fmtid="{D5CDD505-2E9C-101B-9397-08002B2CF9AE}" pid="6" name="MSIP_Label_9b1b1a72-f92c-433c-88be-e9b6598285d3_Method">
    <vt:lpwstr>Privileged</vt:lpwstr>
  </property>
  <property fmtid="{D5CDD505-2E9C-101B-9397-08002B2CF9AE}" pid="7" name="MSIP_Label_9b1b1a72-f92c-433c-88be-e9b6598285d3_SetDate">
    <vt:lpwstr>2021-05-10T07:35:31Z</vt:lpwstr>
  </property>
  <property fmtid="{D5CDD505-2E9C-101B-9397-08002B2CF9AE}" pid="8" name="MSIP_Label_9b1b1a72-f92c-433c-88be-e9b6598285d3_Name">
    <vt:lpwstr>Pro vnitřní potřebu</vt:lpwstr>
  </property>
  <property fmtid="{D5CDD505-2E9C-101B-9397-08002B2CF9AE}" pid="9" name="MSIP_Label_9b1b1a72-f92c-433c-88be-e9b6598285d3_ContentBits">
    <vt:lpwstr>1</vt:lpwstr>
  </property>
  <property fmtid="{D5CDD505-2E9C-101B-9397-08002B2CF9AE}" pid="10" name="MediaServiceImageTags">
    <vt:lpwstr/>
  </property>
</Properties>
</file>