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40" windowHeight="6540"/>
  </bookViews>
  <sheets>
    <sheet name="Tab 12 - 2013" sheetId="16547" r:id="rId1"/>
  </sheets>
  <calcPr calcId="145621"/>
</workbook>
</file>

<file path=xl/calcChain.xml><?xml version="1.0" encoding="utf-8"?>
<calcChain xmlns="http://schemas.openxmlformats.org/spreadsheetml/2006/main">
  <c r="P33" i="16547" l="1"/>
  <c r="P32" i="16547"/>
  <c r="O32" i="16547"/>
  <c r="P31" i="16547"/>
  <c r="O31" i="16547"/>
  <c r="O33" i="16547" s="1"/>
  <c r="K33" i="16547" l="1"/>
  <c r="L33" i="16547"/>
  <c r="J33" i="16547"/>
  <c r="K32" i="16547"/>
  <c r="L32" i="16547"/>
  <c r="M32" i="16547" s="1"/>
  <c r="J32" i="16547"/>
  <c r="M31" i="16547"/>
  <c r="L31" i="16547"/>
  <c r="K31" i="16547"/>
  <c r="J31" i="16547"/>
  <c r="M18" i="16547" l="1"/>
  <c r="M22" i="16547"/>
  <c r="H31" i="16547"/>
  <c r="G31" i="16547"/>
  <c r="F31" i="16547"/>
  <c r="D31" i="16547"/>
  <c r="C31" i="16547"/>
  <c r="B31" i="16547"/>
  <c r="L30" i="16547"/>
  <c r="K30" i="16547"/>
  <c r="J30" i="16547"/>
  <c r="I30" i="16547"/>
  <c r="E30" i="16547"/>
  <c r="L27" i="16547"/>
  <c r="L29" i="16547" s="1"/>
  <c r="K27" i="16547"/>
  <c r="K29" i="16547" s="1"/>
  <c r="J27" i="16547"/>
  <c r="J29" i="16547" s="1"/>
  <c r="I27" i="16547"/>
  <c r="E27" i="16547"/>
  <c r="L26" i="16547"/>
  <c r="K26" i="16547"/>
  <c r="J26" i="16547"/>
  <c r="I26" i="16547"/>
  <c r="L25" i="16547"/>
  <c r="K25" i="16547"/>
  <c r="J25" i="16547"/>
  <c r="I25" i="16547"/>
  <c r="E25" i="16547"/>
  <c r="L24" i="16547"/>
  <c r="K24" i="16547"/>
  <c r="J24" i="16547"/>
  <c r="I24" i="16547"/>
  <c r="E24" i="16547"/>
  <c r="L21" i="16547"/>
  <c r="L23" i="16547" s="1"/>
  <c r="K21" i="16547"/>
  <c r="K23" i="16547" s="1"/>
  <c r="J21" i="16547"/>
  <c r="J23" i="16547" s="1"/>
  <c r="I21" i="16547"/>
  <c r="E21" i="16547"/>
  <c r="L20" i="16547"/>
  <c r="K20" i="16547"/>
  <c r="J20" i="16547"/>
  <c r="I20" i="16547"/>
  <c r="E20" i="16547"/>
  <c r="L17" i="16547"/>
  <c r="L19" i="16547" s="1"/>
  <c r="M19" i="16547" s="1"/>
  <c r="K17" i="16547"/>
  <c r="K19" i="16547" s="1"/>
  <c r="J17" i="16547"/>
  <c r="J19" i="16547" s="1"/>
  <c r="I17" i="16547"/>
  <c r="E17" i="16547"/>
  <c r="L16" i="16547"/>
  <c r="K16" i="16547"/>
  <c r="J16" i="16547"/>
  <c r="I16" i="16547"/>
  <c r="E16" i="16547"/>
  <c r="L15" i="16547"/>
  <c r="K15" i="16547"/>
  <c r="J15" i="16547"/>
  <c r="I15" i="16547"/>
  <c r="L14" i="16547"/>
  <c r="K14" i="16547"/>
  <c r="J14" i="16547"/>
  <c r="I14" i="16547"/>
  <c r="E14" i="16547"/>
  <c r="L13" i="16547"/>
  <c r="K13" i="16547"/>
  <c r="J13" i="16547"/>
  <c r="I13" i="16547"/>
  <c r="E13" i="16547"/>
  <c r="L12" i="16547"/>
  <c r="K12" i="16547"/>
  <c r="J12" i="16547"/>
  <c r="E12" i="16547"/>
  <c r="M29" i="16547" l="1"/>
  <c r="M23" i="16547"/>
  <c r="M25" i="16547"/>
  <c r="M30" i="16547"/>
  <c r="M13" i="16547"/>
  <c r="M15" i="16547"/>
  <c r="M17" i="16547"/>
  <c r="M21" i="16547"/>
  <c r="I31" i="16547"/>
  <c r="M12" i="16547"/>
  <c r="M14" i="16547"/>
  <c r="M16" i="16547"/>
  <c r="M20" i="16547"/>
  <c r="M24" i="16547"/>
  <c r="M26" i="16547"/>
  <c r="E31" i="16547"/>
  <c r="M33" i="16547"/>
  <c r="M27" i="16547"/>
</calcChain>
</file>

<file path=xl/sharedStrings.xml><?xml version="1.0" encoding="utf-8"?>
<sst xmlns="http://schemas.openxmlformats.org/spreadsheetml/2006/main" count="71" uniqueCount="51">
  <si>
    <t>v tis. Kč</t>
  </si>
  <si>
    <t>skutečnost</t>
  </si>
  <si>
    <t>Ministerstvo obrany</t>
  </si>
  <si>
    <t>Grantová agentura</t>
  </si>
  <si>
    <t>Ministerstvo průmyslu a obchodu</t>
  </si>
  <si>
    <t>Ministerstvo zemědělství</t>
  </si>
  <si>
    <t>Ministerstvo školství, mládeže a tělovýchovy</t>
  </si>
  <si>
    <t>Ministerstvo kultury</t>
  </si>
  <si>
    <t>Ministerstvo zdravotnictví</t>
  </si>
  <si>
    <t>Akademie věd</t>
  </si>
  <si>
    <t xml:space="preserve">K A P I T O L A </t>
  </si>
  <si>
    <t>C E L K E M</t>
  </si>
  <si>
    <t>Tabulka č. 12</t>
  </si>
  <si>
    <t>schválený</t>
  </si>
  <si>
    <t>po změnách</t>
  </si>
  <si>
    <t>% plnění</t>
  </si>
  <si>
    <t>rozp. po zm.</t>
  </si>
  <si>
    <t xml:space="preserve">po změnách </t>
  </si>
  <si>
    <t xml:space="preserve">% plnění </t>
  </si>
  <si>
    <t>Zpracovala: ing. Jansová, l. 2196</t>
  </si>
  <si>
    <t>Kontrolovala: ing. Andrejková,l.2825</t>
  </si>
  <si>
    <t xml:space="preserve">Úřad vlády </t>
  </si>
  <si>
    <t>Včetně výdajů krytých příjmy ze zahraničních programů )*</t>
  </si>
  <si>
    <t>Technologická agentura</t>
  </si>
  <si>
    <t>Institucionální podpora</t>
  </si>
  <si>
    <t>Účelová podpora</t>
  </si>
  <si>
    <t>Celková podpora</t>
  </si>
  <si>
    <t>rozpočet 2013</t>
  </si>
  <si>
    <t>k 31. 12. 2013</t>
  </si>
  <si>
    <t>C E L K E M : podíl zahraničních prostředků</t>
  </si>
  <si>
    <t>Ministerstvo školství, mládeže a tělovýchovy: podíl zahraničních programů</t>
  </si>
  <si>
    <t>Akademie věd: podíl zahraničních programů</t>
  </si>
  <si>
    <t xml:space="preserve">Ministerstvo vnitra </t>
  </si>
  <si>
    <t>Ministerstvo životního prostředí )**</t>
  </si>
  <si>
    <t>Ministerstvo spravedlnosti  )**</t>
  </si>
  <si>
    <t>)** označené kapitoly jsou pouze příjemci účelové podpory, resp. organizace (OSS) v jejich působnosti</t>
  </si>
  <si>
    <t>Akademie věd:    celkem )*</t>
  </si>
  <si>
    <t>Ministerstvo průmyslu a obchodu: celkem)*</t>
  </si>
  <si>
    <t>Ministerstvo průmyslu a obchodu: podíl zahraničních programů</t>
  </si>
  <si>
    <t>C E L K E M, včetně zahraničních prostředků )**</t>
  </si>
  <si>
    <t>VÝDAJE STÁTNÍHO ROZPOČTU NA PODPORU VÝZKUMU, VÝVOJE a INOVACÍ ZA ROK 2013</t>
  </si>
  <si>
    <t>použité</t>
  </si>
  <si>
    <t>použití RF</t>
  </si>
  <si>
    <t>použité nároky</t>
  </si>
  <si>
    <t>k 1.1.2014 k využití do dalších let</t>
  </si>
  <si>
    <t>SR</t>
  </si>
  <si>
    <t>EU</t>
  </si>
  <si>
    <t>celkem</t>
  </si>
  <si>
    <t>EU+FM</t>
  </si>
  <si>
    <t>Příloha 292/A1-a3</t>
  </si>
  <si>
    <r>
      <t xml:space="preserve">Ministerstvo školství, mládeže a tělovýchovy:    </t>
    </r>
    <r>
      <rPr>
        <b/>
        <i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celkem )*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</si>
</sst>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4" fillId="0" borderId="0" xfId="0" applyFont="1"/>
    <xf numFmtId="0" fontId="4" fillId="0" borderId="22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3" borderId="34" xfId="0" applyFont="1" applyFill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5" fillId="0" borderId="2" xfId="0" applyFont="1" applyBorder="1"/>
    <xf numFmtId="0" fontId="5" fillId="0" borderId="2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5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6" xfId="0" applyFont="1" applyFill="1" applyBorder="1"/>
    <xf numFmtId="3" fontId="5" fillId="0" borderId="30" xfId="0" applyNumberFormat="1" applyFont="1" applyFill="1" applyBorder="1"/>
    <xf numFmtId="3" fontId="5" fillId="0" borderId="31" xfId="0" applyNumberFormat="1" applyFont="1" applyFill="1" applyBorder="1"/>
    <xf numFmtId="4" fontId="5" fillId="0" borderId="32" xfId="0" applyNumberFormat="1" applyFont="1" applyFill="1" applyBorder="1"/>
    <xf numFmtId="0" fontId="5" fillId="0" borderId="0" xfId="0" applyFont="1" applyFill="1"/>
    <xf numFmtId="3" fontId="5" fillId="0" borderId="16" xfId="0" applyNumberFormat="1" applyFont="1" applyFill="1" applyBorder="1"/>
    <xf numFmtId="0" fontId="5" fillId="0" borderId="17" xfId="0" applyFont="1" applyFill="1" applyBorder="1" applyProtection="1">
      <protection locked="0"/>
    </xf>
    <xf numFmtId="3" fontId="5" fillId="0" borderId="21" xfId="0" applyNumberFormat="1" applyFont="1" applyFill="1" applyBorder="1"/>
    <xf numFmtId="3" fontId="5" fillId="0" borderId="24" xfId="0" applyNumberFormat="1" applyFont="1" applyFill="1" applyBorder="1"/>
    <xf numFmtId="4" fontId="5" fillId="0" borderId="25" xfId="0" applyNumberFormat="1" applyFont="1" applyFill="1" applyBorder="1"/>
    <xf numFmtId="3" fontId="5" fillId="0" borderId="17" xfId="0" applyNumberFormat="1" applyFont="1" applyFill="1" applyBorder="1"/>
    <xf numFmtId="0" fontId="5" fillId="2" borderId="17" xfId="0" applyFont="1" applyFill="1" applyBorder="1" applyProtection="1">
      <protection locked="0"/>
    </xf>
    <xf numFmtId="3" fontId="5" fillId="2" borderId="21" xfId="0" applyNumberFormat="1" applyFont="1" applyFill="1" applyBorder="1"/>
    <xf numFmtId="3" fontId="5" fillId="2" borderId="24" xfId="0" applyNumberFormat="1" applyFont="1" applyFill="1" applyBorder="1"/>
    <xf numFmtId="4" fontId="5" fillId="2" borderId="25" xfId="0" applyNumberFormat="1" applyFont="1" applyFill="1" applyBorder="1"/>
    <xf numFmtId="3" fontId="5" fillId="2" borderId="17" xfId="0" applyNumberFormat="1" applyFont="1" applyFill="1" applyBorder="1"/>
    <xf numFmtId="0" fontId="5" fillId="2" borderId="0" xfId="0" applyFont="1" applyFill="1"/>
    <xf numFmtId="0" fontId="6" fillId="2" borderId="17" xfId="0" applyFont="1" applyFill="1" applyBorder="1" applyAlignment="1" applyProtection="1">
      <alignment wrapText="1"/>
      <protection locked="0"/>
    </xf>
    <xf numFmtId="3" fontId="5" fillId="2" borderId="20" xfId="0" applyNumberFormat="1" applyFont="1" applyFill="1" applyBorder="1"/>
    <xf numFmtId="3" fontId="5" fillId="2" borderId="26" xfId="0" applyNumberFormat="1" applyFont="1" applyFill="1" applyBorder="1"/>
    <xf numFmtId="3" fontId="6" fillId="2" borderId="21" xfId="0" applyNumberFormat="1" applyFont="1" applyFill="1" applyBorder="1"/>
    <xf numFmtId="4" fontId="6" fillId="2" borderId="25" xfId="0" applyNumberFormat="1" applyFont="1" applyFill="1" applyBorder="1"/>
    <xf numFmtId="0" fontId="5" fillId="2" borderId="17" xfId="0" applyFont="1" applyFill="1" applyBorder="1"/>
    <xf numFmtId="3" fontId="6" fillId="2" borderId="20" xfId="0" applyNumberFormat="1" applyFont="1" applyFill="1" applyBorder="1"/>
    <xf numFmtId="3" fontId="6" fillId="2" borderId="26" xfId="0" applyNumberFormat="1" applyFont="1" applyFill="1" applyBorder="1"/>
    <xf numFmtId="3" fontId="6" fillId="2" borderId="17" xfId="0" applyNumberFormat="1" applyFont="1" applyFill="1" applyBorder="1"/>
    <xf numFmtId="0" fontId="5" fillId="0" borderId="1" xfId="0" applyFont="1" applyFill="1" applyBorder="1" applyProtection="1">
      <protection locked="0"/>
    </xf>
    <xf numFmtId="3" fontId="5" fillId="0" borderId="3" xfId="0" applyNumberFormat="1" applyFont="1" applyFill="1" applyBorder="1"/>
    <xf numFmtId="3" fontId="5" fillId="0" borderId="13" xfId="0" applyNumberFormat="1" applyFont="1" applyFill="1" applyBorder="1"/>
    <xf numFmtId="4" fontId="5" fillId="0" borderId="4" xfId="0" applyNumberFormat="1" applyFont="1" applyFill="1" applyBorder="1"/>
    <xf numFmtId="0" fontId="5" fillId="2" borderId="17" xfId="0" applyFont="1" applyFill="1" applyBorder="1" applyAlignment="1" applyProtection="1">
      <alignment horizontal="left" wrapText="1"/>
      <protection locked="0"/>
    </xf>
    <xf numFmtId="0" fontId="6" fillId="2" borderId="17" xfId="0" applyFont="1" applyFill="1" applyBorder="1" applyAlignment="1" applyProtection="1">
      <alignment horizontal="left" wrapText="1"/>
      <protection locked="0"/>
    </xf>
    <xf numFmtId="0" fontId="6" fillId="2" borderId="17" xfId="0" applyFont="1" applyFill="1" applyBorder="1" applyProtection="1">
      <protection locked="0"/>
    </xf>
    <xf numFmtId="4" fontId="5" fillId="2" borderId="26" xfId="0" applyNumberFormat="1" applyFont="1" applyFill="1" applyBorder="1"/>
    <xf numFmtId="0" fontId="5" fillId="2" borderId="33" xfId="0" applyFont="1" applyFill="1" applyBorder="1"/>
    <xf numFmtId="3" fontId="5" fillId="2" borderId="33" xfId="0" applyNumberFormat="1" applyFont="1" applyFill="1" applyBorder="1"/>
    <xf numFmtId="0" fontId="5" fillId="0" borderId="18" xfId="0" applyFont="1" applyFill="1" applyBorder="1" applyAlignment="1" applyProtection="1">
      <alignment wrapText="1"/>
      <protection locked="0"/>
    </xf>
    <xf numFmtId="3" fontId="5" fillId="0" borderId="28" xfId="0" applyNumberFormat="1" applyFont="1" applyFill="1" applyBorder="1"/>
    <xf numFmtId="3" fontId="5" fillId="0" borderId="29" xfId="0" applyNumberFormat="1" applyFont="1" applyFill="1" applyBorder="1"/>
    <xf numFmtId="4" fontId="5" fillId="0" borderId="27" xfId="0" applyNumberFormat="1" applyFont="1" applyFill="1" applyBorder="1"/>
    <xf numFmtId="3" fontId="5" fillId="0" borderId="33" xfId="0" applyNumberFormat="1" applyFont="1" applyFill="1" applyBorder="1"/>
    <xf numFmtId="3" fontId="5" fillId="0" borderId="33" xfId="0" applyNumberFormat="1" applyFont="1" applyBorder="1"/>
    <xf numFmtId="0" fontId="3" fillId="0" borderId="10" xfId="0" applyFont="1" applyFill="1" applyBorder="1"/>
    <xf numFmtId="3" fontId="3" fillId="0" borderId="11" xfId="0" applyNumberFormat="1" applyFont="1" applyFill="1" applyBorder="1"/>
    <xf numFmtId="3" fontId="3" fillId="0" borderId="15" xfId="0" applyNumberFormat="1" applyFont="1" applyFill="1" applyBorder="1"/>
    <xf numFmtId="4" fontId="3" fillId="0" borderId="7" xfId="0" applyNumberFormat="1" applyFont="1" applyFill="1" applyBorder="1"/>
    <xf numFmtId="4" fontId="3" fillId="0" borderId="27" xfId="0" applyNumberFormat="1" applyFont="1" applyFill="1" applyBorder="1"/>
    <xf numFmtId="3" fontId="5" fillId="0" borderId="10" xfId="0" applyNumberFormat="1" applyFont="1" applyBorder="1"/>
    <xf numFmtId="0" fontId="3" fillId="0" borderId="10" xfId="0" applyFont="1" applyFill="1" applyBorder="1" applyAlignment="1">
      <alignment wrapText="1"/>
    </xf>
    <xf numFmtId="3" fontId="5" fillId="0" borderId="10" xfId="0" applyNumberFormat="1" applyFont="1" applyFill="1" applyBorder="1"/>
    <xf numFmtId="3" fontId="3" fillId="0" borderId="10" xfId="0" applyNumberFormat="1" applyFont="1" applyBorder="1"/>
    <xf numFmtId="0" fontId="2" fillId="0" borderId="10" xfId="0" applyFont="1" applyFill="1" applyBorder="1" applyAlignment="1">
      <alignment wrapText="1"/>
    </xf>
    <xf numFmtId="3" fontId="2" fillId="0" borderId="11" xfId="0" applyNumberFormat="1" applyFont="1" applyFill="1" applyBorder="1"/>
    <xf numFmtId="3" fontId="2" fillId="0" borderId="15" xfId="0" applyNumberFormat="1" applyFont="1" applyFill="1" applyBorder="1"/>
    <xf numFmtId="4" fontId="2" fillId="0" borderId="7" xfId="0" applyNumberFormat="1" applyFont="1" applyFill="1" applyBorder="1"/>
    <xf numFmtId="2" fontId="2" fillId="0" borderId="9" xfId="0" applyNumberFormat="1" applyFont="1" applyFill="1" applyBorder="1"/>
    <xf numFmtId="3" fontId="5" fillId="0" borderId="0" xfId="0" applyNumberFormat="1" applyFont="1" applyFill="1"/>
    <xf numFmtId="164" fontId="5" fillId="0" borderId="0" xfId="0" applyNumberFormat="1" applyFont="1" applyFill="1" applyBorder="1"/>
    <xf numFmtId="0" fontId="6" fillId="0" borderId="0" xfId="0" applyFont="1" applyFill="1"/>
    <xf numFmtId="0" fontId="2" fillId="0" borderId="0" xfId="0" applyFont="1" applyFill="1" applyBorder="1" applyProtection="1">
      <protection locked="0"/>
    </xf>
    <xf numFmtId="3" fontId="5" fillId="0" borderId="0" xfId="0" applyNumberFormat="1" applyFont="1"/>
    <xf numFmtId="164" fontId="5" fillId="0" borderId="0" xfId="0" applyNumberFormat="1" applyFont="1" applyBorder="1"/>
    <xf numFmtId="0" fontId="6" fillId="0" borderId="0" xfId="0" applyFont="1"/>
    <xf numFmtId="0" fontId="2" fillId="0" borderId="0" xfId="1" applyFont="1" applyFill="1"/>
    <xf numFmtId="0" fontId="5" fillId="0" borderId="0" xfId="0" applyFont="1" applyFill="1" applyBorder="1" applyProtection="1">
      <protection locked="0"/>
    </xf>
    <xf numFmtId="2" fontId="5" fillId="0" borderId="0" xfId="0" applyNumberFormat="1" applyFont="1"/>
  </cellXfs>
  <cellStyles count="2">
    <cellStyle name="Normální" xfId="0" builtinId="0"/>
    <cellStyle name="normální_MF_návrh SR VaV 2007 od resortů září 2 verze  EU_1809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abSelected="1" topLeftCell="A16" zoomScaleNormal="100" workbookViewId="0">
      <selection activeCell="D25" sqref="D25"/>
    </sheetView>
  </sheetViews>
  <sheetFormatPr defaultRowHeight="15.75" x14ac:dyDescent="0.25"/>
  <cols>
    <col min="1" max="1" width="36.7109375" style="16" customWidth="1"/>
    <col min="2" max="2" width="11.85546875" style="16" customWidth="1"/>
    <col min="3" max="3" width="11.7109375" style="16" customWidth="1"/>
    <col min="4" max="4" width="12.140625" style="16" customWidth="1"/>
    <col min="5" max="5" width="12.5703125" style="16" customWidth="1"/>
    <col min="6" max="7" width="11.7109375" style="16" customWidth="1"/>
    <col min="8" max="8" width="13.42578125" style="16" customWidth="1"/>
    <col min="9" max="9" width="11.42578125" style="16" customWidth="1"/>
    <col min="10" max="11" width="11.7109375" style="16" customWidth="1"/>
    <col min="12" max="12" width="13.7109375" style="16" customWidth="1"/>
    <col min="13" max="13" width="11.42578125" style="16" customWidth="1"/>
    <col min="14" max="14" width="4" style="16" customWidth="1"/>
    <col min="15" max="15" width="9.42578125" style="16" bestFit="1" customWidth="1"/>
    <col min="16" max="16" width="11" style="16" bestFit="1" customWidth="1"/>
    <col min="17" max="17" width="10.85546875" style="16" customWidth="1"/>
    <col min="18" max="16384" width="9.140625" style="16"/>
  </cols>
  <sheetData>
    <row r="1" spans="1:17" x14ac:dyDescent="0.25">
      <c r="P1" s="1" t="s">
        <v>49</v>
      </c>
      <c r="Q1" s="1"/>
    </row>
    <row r="4" spans="1:17" x14ac:dyDescent="0.25">
      <c r="A4" s="2" t="s">
        <v>40</v>
      </c>
      <c r="B4" s="2"/>
      <c r="C4" s="2"/>
      <c r="D4" s="2"/>
      <c r="E4" s="2"/>
      <c r="F4" s="17"/>
      <c r="G4" s="17"/>
      <c r="H4" s="17"/>
      <c r="I4" s="17"/>
      <c r="J4" s="17"/>
      <c r="K4" s="17"/>
      <c r="L4" s="17"/>
      <c r="M4" s="17"/>
    </row>
    <row r="5" spans="1:17" x14ac:dyDescent="0.25">
      <c r="A5" s="3" t="s">
        <v>22</v>
      </c>
      <c r="B5" s="2"/>
      <c r="C5" s="2"/>
      <c r="D5" s="2"/>
      <c r="E5" s="2"/>
      <c r="F5" s="17"/>
      <c r="G5" s="17"/>
      <c r="H5" s="17"/>
      <c r="I5" s="17"/>
      <c r="J5" s="17"/>
      <c r="K5" s="17"/>
      <c r="L5" s="17"/>
      <c r="M5" s="17" t="s">
        <v>12</v>
      </c>
    </row>
    <row r="6" spans="1:17" x14ac:dyDescent="0.25">
      <c r="A6" s="2"/>
      <c r="B6" s="2"/>
      <c r="C6" s="2"/>
      <c r="D6" s="2"/>
      <c r="E6" s="2"/>
      <c r="F6" s="17"/>
      <c r="G6" s="17"/>
      <c r="H6" s="17"/>
      <c r="I6" s="17"/>
      <c r="J6" s="17"/>
      <c r="K6" s="17"/>
      <c r="L6" s="17"/>
      <c r="M6" s="17"/>
    </row>
    <row r="7" spans="1:17" ht="16.5" thickBot="1" x14ac:dyDescent="0.3">
      <c r="M7" s="18" t="s">
        <v>0</v>
      </c>
    </row>
    <row r="8" spans="1:17" ht="16.5" thickBot="1" x14ac:dyDescent="0.3">
      <c r="A8" s="19"/>
      <c r="B8" s="20" t="s">
        <v>24</v>
      </c>
      <c r="C8" s="21"/>
      <c r="D8" s="21"/>
      <c r="E8" s="22"/>
      <c r="F8" s="23" t="s">
        <v>25</v>
      </c>
      <c r="G8" s="24"/>
      <c r="H8" s="23"/>
      <c r="I8" s="23"/>
      <c r="J8" s="20" t="s">
        <v>26</v>
      </c>
      <c r="K8" s="21"/>
      <c r="L8" s="21"/>
      <c r="M8" s="22"/>
    </row>
    <row r="9" spans="1:17" x14ac:dyDescent="0.25">
      <c r="A9" s="25" t="s">
        <v>10</v>
      </c>
      <c r="B9" s="5" t="s">
        <v>27</v>
      </c>
      <c r="C9" s="6"/>
      <c r="D9" s="7" t="s">
        <v>1</v>
      </c>
      <c r="E9" s="8" t="s">
        <v>15</v>
      </c>
      <c r="F9" s="5" t="s">
        <v>27</v>
      </c>
      <c r="G9" s="6"/>
      <c r="H9" s="7" t="s">
        <v>1</v>
      </c>
      <c r="I9" s="8" t="s">
        <v>15</v>
      </c>
      <c r="J9" s="5" t="s">
        <v>27</v>
      </c>
      <c r="K9" s="6"/>
      <c r="L9" s="9" t="s">
        <v>1</v>
      </c>
      <c r="M9" s="8" t="s">
        <v>18</v>
      </c>
    </row>
    <row r="10" spans="1:17" ht="12.75" customHeight="1" x14ac:dyDescent="0.25">
      <c r="A10" s="26"/>
      <c r="B10" s="9" t="s">
        <v>13</v>
      </c>
      <c r="C10" s="9" t="s">
        <v>14</v>
      </c>
      <c r="D10" s="10" t="s">
        <v>28</v>
      </c>
      <c r="E10" s="8" t="s">
        <v>16</v>
      </c>
      <c r="F10" s="9" t="s">
        <v>13</v>
      </c>
      <c r="G10" s="9" t="s">
        <v>14</v>
      </c>
      <c r="H10" s="10" t="s">
        <v>28</v>
      </c>
      <c r="I10" s="8" t="s">
        <v>16</v>
      </c>
      <c r="J10" s="9" t="s">
        <v>13</v>
      </c>
      <c r="K10" s="9" t="s">
        <v>17</v>
      </c>
      <c r="L10" s="10" t="s">
        <v>28</v>
      </c>
      <c r="M10" s="8" t="s">
        <v>16</v>
      </c>
      <c r="O10" s="4"/>
      <c r="P10" s="11" t="s">
        <v>41</v>
      </c>
      <c r="Q10" s="12" t="s">
        <v>44</v>
      </c>
    </row>
    <row r="11" spans="1:17" s="31" customFormat="1" ht="13.5" customHeight="1" thickBot="1" x14ac:dyDescent="0.3">
      <c r="A11" s="27"/>
      <c r="B11" s="28"/>
      <c r="C11" s="28"/>
      <c r="D11" s="29"/>
      <c r="E11" s="30"/>
      <c r="F11" s="28"/>
      <c r="G11" s="28"/>
      <c r="H11" s="29"/>
      <c r="I11" s="30"/>
      <c r="J11" s="28"/>
      <c r="K11" s="28"/>
      <c r="L11" s="28"/>
      <c r="M11" s="30"/>
      <c r="O11" s="13" t="s">
        <v>42</v>
      </c>
      <c r="P11" s="14" t="s">
        <v>43</v>
      </c>
      <c r="Q11" s="15"/>
    </row>
    <row r="12" spans="1:17" s="36" customFormat="1" ht="18" customHeight="1" x14ac:dyDescent="0.25">
      <c r="A12" s="32" t="s">
        <v>21</v>
      </c>
      <c r="B12" s="33">
        <v>34000</v>
      </c>
      <c r="C12" s="33">
        <v>34000</v>
      </c>
      <c r="D12" s="34">
        <v>37892</v>
      </c>
      <c r="E12" s="35">
        <f>D12/C12*100</f>
        <v>111.4470588235294</v>
      </c>
      <c r="F12" s="33">
        <v>0</v>
      </c>
      <c r="G12" s="33">
        <v>0</v>
      </c>
      <c r="H12" s="34">
        <v>0</v>
      </c>
      <c r="I12" s="35">
        <v>0</v>
      </c>
      <c r="J12" s="33">
        <f t="shared" ref="J12:L30" si="0">SUM(F12+B12)</f>
        <v>34000</v>
      </c>
      <c r="K12" s="33">
        <f t="shared" si="0"/>
        <v>34000</v>
      </c>
      <c r="L12" s="33">
        <f t="shared" si="0"/>
        <v>37892</v>
      </c>
      <c r="M12" s="35">
        <f>L12/K12*100</f>
        <v>111.4470588235294</v>
      </c>
      <c r="O12" s="37"/>
      <c r="P12" s="37">
        <v>11730</v>
      </c>
      <c r="Q12" s="37">
        <v>31835</v>
      </c>
    </row>
    <row r="13" spans="1:17" s="36" customFormat="1" ht="18" customHeight="1" x14ac:dyDescent="0.25">
      <c r="A13" s="38" t="s">
        <v>2</v>
      </c>
      <c r="B13" s="39">
        <v>84688</v>
      </c>
      <c r="C13" s="39">
        <v>84718</v>
      </c>
      <c r="D13" s="40">
        <v>77035</v>
      </c>
      <c r="E13" s="41">
        <f t="shared" ref="E13:E30" si="1">D13/C13*100</f>
        <v>90.931089024764518</v>
      </c>
      <c r="F13" s="39">
        <v>297837</v>
      </c>
      <c r="G13" s="39">
        <v>333293</v>
      </c>
      <c r="H13" s="40">
        <v>315749</v>
      </c>
      <c r="I13" s="41">
        <f t="shared" ref="I13:I30" si="2">H13/G13*100</f>
        <v>94.736163075732165</v>
      </c>
      <c r="J13" s="39">
        <f t="shared" si="0"/>
        <v>382525</v>
      </c>
      <c r="K13" s="39">
        <f t="shared" si="0"/>
        <v>418011</v>
      </c>
      <c r="L13" s="39">
        <f t="shared" si="0"/>
        <v>392784</v>
      </c>
      <c r="M13" s="41">
        <f t="shared" ref="M13:M32" si="3">L13/K13*100</f>
        <v>93.964991351902228</v>
      </c>
      <c r="O13" s="42"/>
      <c r="P13" s="42">
        <v>30021</v>
      </c>
      <c r="Q13" s="42">
        <v>75230</v>
      </c>
    </row>
    <row r="14" spans="1:17" s="36" customFormat="1" ht="18" customHeight="1" x14ac:dyDescent="0.25">
      <c r="A14" s="38" t="s">
        <v>32</v>
      </c>
      <c r="B14" s="39">
        <v>57088</v>
      </c>
      <c r="C14" s="39">
        <v>52258</v>
      </c>
      <c r="D14" s="40">
        <v>43379</v>
      </c>
      <c r="E14" s="41">
        <f t="shared" si="1"/>
        <v>83.009300011481486</v>
      </c>
      <c r="F14" s="39">
        <v>565145</v>
      </c>
      <c r="G14" s="39">
        <v>558611</v>
      </c>
      <c r="H14" s="40">
        <v>537931</v>
      </c>
      <c r="I14" s="41">
        <f t="shared" si="2"/>
        <v>96.297960476968768</v>
      </c>
      <c r="J14" s="39">
        <f t="shared" si="0"/>
        <v>622233</v>
      </c>
      <c r="K14" s="39">
        <f t="shared" si="0"/>
        <v>610869</v>
      </c>
      <c r="L14" s="39">
        <f t="shared" si="0"/>
        <v>581310</v>
      </c>
      <c r="M14" s="41">
        <f t="shared" si="3"/>
        <v>95.161155665126245</v>
      </c>
      <c r="O14" s="42"/>
      <c r="P14" s="42">
        <v>81789</v>
      </c>
      <c r="Q14" s="42">
        <v>169325</v>
      </c>
    </row>
    <row r="15" spans="1:17" s="36" customFormat="1" ht="18" customHeight="1" x14ac:dyDescent="0.25">
      <c r="A15" s="38" t="s">
        <v>33</v>
      </c>
      <c r="B15" s="39">
        <v>0</v>
      </c>
      <c r="C15" s="39">
        <v>0</v>
      </c>
      <c r="D15" s="40">
        <v>0</v>
      </c>
      <c r="E15" s="41">
        <v>0</v>
      </c>
      <c r="F15" s="39">
        <v>0</v>
      </c>
      <c r="G15" s="39">
        <v>234</v>
      </c>
      <c r="H15" s="40">
        <v>234</v>
      </c>
      <c r="I15" s="41">
        <f t="shared" si="2"/>
        <v>100</v>
      </c>
      <c r="J15" s="39">
        <f t="shared" si="0"/>
        <v>0</v>
      </c>
      <c r="K15" s="39">
        <f t="shared" si="0"/>
        <v>234</v>
      </c>
      <c r="L15" s="39">
        <f t="shared" si="0"/>
        <v>234</v>
      </c>
      <c r="M15" s="41">
        <f t="shared" si="3"/>
        <v>100</v>
      </c>
      <c r="O15" s="42"/>
      <c r="P15" s="42"/>
      <c r="Q15" s="42">
        <v>0</v>
      </c>
    </row>
    <row r="16" spans="1:17" s="36" customFormat="1" ht="18" customHeight="1" x14ac:dyDescent="0.25">
      <c r="A16" s="38" t="s">
        <v>3</v>
      </c>
      <c r="B16" s="39">
        <v>110276</v>
      </c>
      <c r="C16" s="39">
        <v>111476</v>
      </c>
      <c r="D16" s="40">
        <v>94423</v>
      </c>
      <c r="E16" s="41">
        <f t="shared" si="1"/>
        <v>84.702536868922465</v>
      </c>
      <c r="F16" s="39">
        <v>3199153</v>
      </c>
      <c r="G16" s="39">
        <v>3189793</v>
      </c>
      <c r="H16" s="40">
        <v>3137312</v>
      </c>
      <c r="I16" s="41">
        <f t="shared" si="2"/>
        <v>98.354720823576955</v>
      </c>
      <c r="J16" s="39">
        <f t="shared" si="0"/>
        <v>3309429</v>
      </c>
      <c r="K16" s="39">
        <f t="shared" si="0"/>
        <v>3301269</v>
      </c>
      <c r="L16" s="39">
        <f t="shared" si="0"/>
        <v>3231735</v>
      </c>
      <c r="M16" s="41">
        <f t="shared" si="3"/>
        <v>97.89371905167377</v>
      </c>
      <c r="O16" s="42"/>
      <c r="P16" s="42">
        <v>16363</v>
      </c>
      <c r="Q16" s="42">
        <v>193026</v>
      </c>
    </row>
    <row r="17" spans="1:18" s="36" customFormat="1" ht="18" customHeight="1" x14ac:dyDescent="0.25">
      <c r="A17" s="43" t="s">
        <v>4</v>
      </c>
      <c r="B17" s="44">
        <v>504011</v>
      </c>
      <c r="C17" s="44">
        <v>504011</v>
      </c>
      <c r="D17" s="45">
        <v>514051</v>
      </c>
      <c r="E17" s="46">
        <f t="shared" si="1"/>
        <v>101.99202001543617</v>
      </c>
      <c r="F17" s="44">
        <v>2020039</v>
      </c>
      <c r="G17" s="44">
        <v>2019104</v>
      </c>
      <c r="H17" s="45">
        <v>2036199</v>
      </c>
      <c r="I17" s="46">
        <f t="shared" si="2"/>
        <v>100.84666267809881</v>
      </c>
      <c r="J17" s="44">
        <f t="shared" si="0"/>
        <v>2524050</v>
      </c>
      <c r="K17" s="44">
        <f t="shared" si="0"/>
        <v>2523115</v>
      </c>
      <c r="L17" s="44">
        <f t="shared" si="0"/>
        <v>2550250</v>
      </c>
      <c r="M17" s="46">
        <f t="shared" si="3"/>
        <v>101.07545633076573</v>
      </c>
      <c r="O17" s="47"/>
      <c r="P17" s="47">
        <v>92072</v>
      </c>
      <c r="Q17" s="47">
        <v>835639</v>
      </c>
      <c r="R17" s="48" t="s">
        <v>45</v>
      </c>
    </row>
    <row r="18" spans="1:18" s="36" customFormat="1" ht="29.25" customHeight="1" x14ac:dyDescent="0.25">
      <c r="A18" s="49" t="s">
        <v>38</v>
      </c>
      <c r="B18" s="50"/>
      <c r="C18" s="51"/>
      <c r="D18" s="51"/>
      <c r="E18" s="46"/>
      <c r="F18" s="50"/>
      <c r="G18" s="51"/>
      <c r="H18" s="51"/>
      <c r="I18" s="46"/>
      <c r="J18" s="52">
        <v>1983333</v>
      </c>
      <c r="K18" s="52">
        <v>1983333</v>
      </c>
      <c r="L18" s="52">
        <v>2075877</v>
      </c>
      <c r="M18" s="53">
        <f t="shared" si="3"/>
        <v>104.66608481782937</v>
      </c>
      <c r="O18" s="54"/>
      <c r="P18" s="47">
        <v>351826</v>
      </c>
      <c r="Q18" s="47">
        <v>674836</v>
      </c>
      <c r="R18" s="48" t="s">
        <v>46</v>
      </c>
    </row>
    <row r="19" spans="1:18" s="36" customFormat="1" ht="16.5" customHeight="1" x14ac:dyDescent="0.25">
      <c r="A19" s="49" t="s">
        <v>37</v>
      </c>
      <c r="B19" s="55"/>
      <c r="C19" s="56"/>
      <c r="D19" s="56"/>
      <c r="E19" s="53"/>
      <c r="F19" s="55"/>
      <c r="G19" s="56"/>
      <c r="H19" s="56"/>
      <c r="I19" s="53"/>
      <c r="J19" s="52">
        <f>SUM(J17:J18)</f>
        <v>4507383</v>
      </c>
      <c r="K19" s="52">
        <f>SUM(K17:K18)</f>
        <v>4506448</v>
      </c>
      <c r="L19" s="52">
        <f>SUM(L17:L18)</f>
        <v>4626127</v>
      </c>
      <c r="M19" s="53">
        <f t="shared" si="3"/>
        <v>102.65572797023287</v>
      </c>
      <c r="O19" s="57"/>
      <c r="P19" s="57">
        <v>443898</v>
      </c>
      <c r="Q19" s="57">
        <v>1510475</v>
      </c>
      <c r="R19" s="48" t="s">
        <v>47</v>
      </c>
    </row>
    <row r="20" spans="1:18" s="36" customFormat="1" ht="19.5" customHeight="1" x14ac:dyDescent="0.25">
      <c r="A20" s="58" t="s">
        <v>5</v>
      </c>
      <c r="B20" s="59">
        <v>379823</v>
      </c>
      <c r="C20" s="59">
        <v>379823</v>
      </c>
      <c r="D20" s="60">
        <v>374921</v>
      </c>
      <c r="E20" s="61">
        <f t="shared" si="1"/>
        <v>98.709398851570342</v>
      </c>
      <c r="F20" s="59">
        <v>388649</v>
      </c>
      <c r="G20" s="59">
        <v>388649</v>
      </c>
      <c r="H20" s="60">
        <v>388649</v>
      </c>
      <c r="I20" s="61">
        <f t="shared" si="2"/>
        <v>100</v>
      </c>
      <c r="J20" s="59">
        <f t="shared" si="0"/>
        <v>768472</v>
      </c>
      <c r="K20" s="59">
        <f t="shared" si="0"/>
        <v>768472</v>
      </c>
      <c r="L20" s="59">
        <f t="shared" si="0"/>
        <v>763570</v>
      </c>
      <c r="M20" s="61">
        <f t="shared" si="3"/>
        <v>99.362110786079398</v>
      </c>
      <c r="O20" s="42"/>
      <c r="P20" s="42">
        <v>424</v>
      </c>
      <c r="Q20" s="42">
        <v>18506</v>
      </c>
    </row>
    <row r="21" spans="1:18" s="36" customFormat="1" ht="30" customHeight="1" x14ac:dyDescent="0.25">
      <c r="A21" s="62" t="s">
        <v>6</v>
      </c>
      <c r="B21" s="44">
        <v>6939161</v>
      </c>
      <c r="C21" s="44">
        <v>7163428</v>
      </c>
      <c r="D21" s="45">
        <v>7664749</v>
      </c>
      <c r="E21" s="46">
        <f t="shared" si="1"/>
        <v>106.99833934256058</v>
      </c>
      <c r="F21" s="44">
        <v>2840042</v>
      </c>
      <c r="G21" s="44">
        <v>2825181</v>
      </c>
      <c r="H21" s="44">
        <v>2718124</v>
      </c>
      <c r="I21" s="46">
        <f t="shared" si="2"/>
        <v>96.210614470364902</v>
      </c>
      <c r="J21" s="44">
        <f>SUM(F21+B21)</f>
        <v>9779203</v>
      </c>
      <c r="K21" s="44">
        <f>SUM(G21+C21)</f>
        <v>9988609</v>
      </c>
      <c r="L21" s="44">
        <f>SUM(H21+D21)</f>
        <v>10382873</v>
      </c>
      <c r="M21" s="46">
        <f t="shared" si="3"/>
        <v>103.94713618282584</v>
      </c>
      <c r="O21" s="47">
        <v>21758</v>
      </c>
      <c r="P21" s="47">
        <v>1734721</v>
      </c>
      <c r="Q21" s="47">
        <v>3051913</v>
      </c>
      <c r="R21" s="48" t="s">
        <v>45</v>
      </c>
    </row>
    <row r="22" spans="1:18" s="36" customFormat="1" ht="30" customHeight="1" x14ac:dyDescent="0.25">
      <c r="A22" s="63" t="s">
        <v>30</v>
      </c>
      <c r="B22" s="50"/>
      <c r="C22" s="51"/>
      <c r="D22" s="51"/>
      <c r="E22" s="46"/>
      <c r="F22" s="50"/>
      <c r="G22" s="51"/>
      <c r="H22" s="51"/>
      <c r="I22" s="46"/>
      <c r="J22" s="52">
        <v>11978051</v>
      </c>
      <c r="K22" s="52">
        <v>12720420</v>
      </c>
      <c r="L22" s="52">
        <v>11020843</v>
      </c>
      <c r="M22" s="53">
        <f t="shared" si="3"/>
        <v>86.638986763015694</v>
      </c>
      <c r="O22" s="57"/>
      <c r="P22" s="57">
        <v>2097285</v>
      </c>
      <c r="Q22" s="57">
        <v>4268824</v>
      </c>
      <c r="R22" s="48" t="s">
        <v>48</v>
      </c>
    </row>
    <row r="23" spans="1:18" s="36" customFormat="1" ht="30" customHeight="1" x14ac:dyDescent="0.25">
      <c r="A23" s="63" t="s">
        <v>50</v>
      </c>
      <c r="B23" s="55"/>
      <c r="C23" s="56"/>
      <c r="D23" s="56"/>
      <c r="E23" s="53"/>
      <c r="F23" s="55"/>
      <c r="G23" s="56"/>
      <c r="H23" s="56"/>
      <c r="I23" s="53"/>
      <c r="J23" s="52">
        <f>SUM(J21:J22)</f>
        <v>21757254</v>
      </c>
      <c r="K23" s="52">
        <f>SUM(K21:K22)</f>
        <v>22709029</v>
      </c>
      <c r="L23" s="52">
        <f>SUM(L21:L22)</f>
        <v>21403716</v>
      </c>
      <c r="M23" s="53">
        <f t="shared" si="3"/>
        <v>94.252008749471401</v>
      </c>
      <c r="O23" s="47">
        <v>21758</v>
      </c>
      <c r="P23" s="47">
        <v>3832006</v>
      </c>
      <c r="Q23" s="47">
        <v>7320737</v>
      </c>
      <c r="R23" s="48" t="s">
        <v>47</v>
      </c>
    </row>
    <row r="24" spans="1:18" s="36" customFormat="1" ht="18.75" customHeight="1" x14ac:dyDescent="0.25">
      <c r="A24" s="38" t="s">
        <v>7</v>
      </c>
      <c r="B24" s="39">
        <v>72244</v>
      </c>
      <c r="C24" s="39">
        <v>72244</v>
      </c>
      <c r="D24" s="40">
        <v>73850</v>
      </c>
      <c r="E24" s="41">
        <f t="shared" si="1"/>
        <v>102.22302198106416</v>
      </c>
      <c r="F24" s="39">
        <v>398748</v>
      </c>
      <c r="G24" s="39">
        <v>397245</v>
      </c>
      <c r="H24" s="40">
        <v>397579</v>
      </c>
      <c r="I24" s="41">
        <f t="shared" si="2"/>
        <v>100.0840790947652</v>
      </c>
      <c r="J24" s="39">
        <f t="shared" si="0"/>
        <v>470992</v>
      </c>
      <c r="K24" s="39">
        <f t="shared" si="0"/>
        <v>469489</v>
      </c>
      <c r="L24" s="39">
        <f t="shared" si="0"/>
        <v>471429</v>
      </c>
      <c r="M24" s="41">
        <f t="shared" si="3"/>
        <v>100.41321521909991</v>
      </c>
      <c r="O24" s="42"/>
      <c r="P24" s="42">
        <v>3688</v>
      </c>
      <c r="Q24" s="42">
        <v>2575</v>
      </c>
    </row>
    <row r="25" spans="1:18" s="36" customFormat="1" ht="18.75" customHeight="1" x14ac:dyDescent="0.25">
      <c r="A25" s="38" t="s">
        <v>8</v>
      </c>
      <c r="B25" s="39">
        <v>402424</v>
      </c>
      <c r="C25" s="39">
        <v>402424</v>
      </c>
      <c r="D25" s="40">
        <v>400646</v>
      </c>
      <c r="E25" s="41">
        <f t="shared" si="1"/>
        <v>99.558177444685199</v>
      </c>
      <c r="F25" s="39">
        <v>818767</v>
      </c>
      <c r="G25" s="39">
        <v>814712</v>
      </c>
      <c r="H25" s="40">
        <v>826852</v>
      </c>
      <c r="I25" s="41">
        <f t="shared" si="2"/>
        <v>101.49009711407221</v>
      </c>
      <c r="J25" s="39">
        <f t="shared" si="0"/>
        <v>1221191</v>
      </c>
      <c r="K25" s="39">
        <f t="shared" si="0"/>
        <v>1217136</v>
      </c>
      <c r="L25" s="39">
        <f t="shared" si="0"/>
        <v>1227498</v>
      </c>
      <c r="M25" s="41">
        <f t="shared" si="3"/>
        <v>100.85134282446661</v>
      </c>
      <c r="O25" s="42"/>
      <c r="P25" s="42">
        <v>155280</v>
      </c>
      <c r="Q25" s="42">
        <v>148609</v>
      </c>
    </row>
    <row r="26" spans="1:18" s="36" customFormat="1" ht="18.75" customHeight="1" x14ac:dyDescent="0.25">
      <c r="A26" s="38" t="s">
        <v>34</v>
      </c>
      <c r="B26" s="39">
        <v>0</v>
      </c>
      <c r="C26" s="39">
        <v>4830</v>
      </c>
      <c r="D26" s="40">
        <v>4641</v>
      </c>
      <c r="E26" s="41">
        <v>0</v>
      </c>
      <c r="F26" s="39">
        <v>0</v>
      </c>
      <c r="G26" s="39">
        <v>2393</v>
      </c>
      <c r="H26" s="40">
        <v>2146.39</v>
      </c>
      <c r="I26" s="41">
        <f t="shared" si="2"/>
        <v>89.694525699958206</v>
      </c>
      <c r="J26" s="39">
        <f t="shared" si="0"/>
        <v>0</v>
      </c>
      <c r="K26" s="39">
        <f t="shared" si="0"/>
        <v>7223</v>
      </c>
      <c r="L26" s="39">
        <f t="shared" si="0"/>
        <v>6787.3899999999994</v>
      </c>
      <c r="M26" s="41">
        <f t="shared" si="3"/>
        <v>93.969126401772101</v>
      </c>
      <c r="O26" s="42"/>
      <c r="P26" s="42">
        <v>82</v>
      </c>
      <c r="Q26" s="42">
        <v>520</v>
      </c>
    </row>
    <row r="27" spans="1:18" s="36" customFormat="1" ht="18.75" customHeight="1" x14ac:dyDescent="0.25">
      <c r="A27" s="43" t="s">
        <v>9</v>
      </c>
      <c r="B27" s="44">
        <v>4411841</v>
      </c>
      <c r="C27" s="44">
        <v>4417776</v>
      </c>
      <c r="D27" s="45">
        <v>4418373</v>
      </c>
      <c r="E27" s="46">
        <f t="shared" si="1"/>
        <v>100.013513586927</v>
      </c>
      <c r="F27" s="44">
        <v>37351</v>
      </c>
      <c r="G27" s="44">
        <v>37351</v>
      </c>
      <c r="H27" s="45">
        <v>37333</v>
      </c>
      <c r="I27" s="46">
        <f t="shared" si="2"/>
        <v>99.95180851918289</v>
      </c>
      <c r="J27" s="44">
        <f t="shared" si="0"/>
        <v>4449192</v>
      </c>
      <c r="K27" s="44">
        <f t="shared" si="0"/>
        <v>4455127</v>
      </c>
      <c r="L27" s="44">
        <f t="shared" si="0"/>
        <v>4455706</v>
      </c>
      <c r="M27" s="46">
        <f>L27/K27*100</f>
        <v>100.01299626250835</v>
      </c>
      <c r="O27" s="57"/>
      <c r="P27" s="57">
        <v>758</v>
      </c>
      <c r="Q27" s="57">
        <v>993</v>
      </c>
      <c r="R27" s="48" t="s">
        <v>45</v>
      </c>
    </row>
    <row r="28" spans="1:18" s="36" customFormat="1" ht="18.75" customHeight="1" x14ac:dyDescent="0.25">
      <c r="A28" s="64" t="s">
        <v>31</v>
      </c>
      <c r="B28" s="50"/>
      <c r="C28" s="51"/>
      <c r="D28" s="51"/>
      <c r="E28" s="65"/>
      <c r="F28" s="51"/>
      <c r="G28" s="51"/>
      <c r="H28" s="51"/>
      <c r="I28" s="46"/>
      <c r="J28" s="44">
        <v>0</v>
      </c>
      <c r="K28" s="44">
        <v>0</v>
      </c>
      <c r="L28" s="52">
        <v>11630</v>
      </c>
      <c r="M28" s="46"/>
      <c r="O28" s="57">
        <v>11630</v>
      </c>
      <c r="P28" s="47"/>
      <c r="Q28" s="47"/>
      <c r="R28" s="48" t="s">
        <v>46</v>
      </c>
    </row>
    <row r="29" spans="1:18" s="36" customFormat="1" ht="18.75" customHeight="1" x14ac:dyDescent="0.25">
      <c r="A29" s="64" t="s">
        <v>36</v>
      </c>
      <c r="B29" s="50"/>
      <c r="C29" s="51"/>
      <c r="D29" s="51"/>
      <c r="E29" s="65"/>
      <c r="F29" s="51"/>
      <c r="G29" s="51"/>
      <c r="H29" s="51"/>
      <c r="I29" s="46"/>
      <c r="J29" s="52">
        <f>SUM(J27:J28)</f>
        <v>4449192</v>
      </c>
      <c r="K29" s="52">
        <f>SUM(K27:K28)</f>
        <v>4455127</v>
      </c>
      <c r="L29" s="52">
        <f>SUM(L27:L28)</f>
        <v>4467336</v>
      </c>
      <c r="M29" s="46">
        <f>L29/K29*100</f>
        <v>100.27404381513702</v>
      </c>
      <c r="O29" s="66">
        <v>11630</v>
      </c>
      <c r="P29" s="66">
        <v>758</v>
      </c>
      <c r="Q29" s="67">
        <v>993</v>
      </c>
      <c r="R29" s="48" t="s">
        <v>47</v>
      </c>
    </row>
    <row r="30" spans="1:18" s="36" customFormat="1" ht="18.75" customHeight="1" thickBot="1" x14ac:dyDescent="0.3">
      <c r="A30" s="68" t="s">
        <v>23</v>
      </c>
      <c r="B30" s="69">
        <v>99030</v>
      </c>
      <c r="C30" s="69">
        <v>99030</v>
      </c>
      <c r="D30" s="70">
        <v>101519</v>
      </c>
      <c r="E30" s="71">
        <f t="shared" si="1"/>
        <v>102.51337978390387</v>
      </c>
      <c r="F30" s="69">
        <v>2457457</v>
      </c>
      <c r="G30" s="69">
        <v>2455422</v>
      </c>
      <c r="H30" s="70">
        <v>2501551</v>
      </c>
      <c r="I30" s="71">
        <f t="shared" si="2"/>
        <v>101.87865873971968</v>
      </c>
      <c r="J30" s="69">
        <f t="shared" si="0"/>
        <v>2556487</v>
      </c>
      <c r="K30" s="69">
        <f t="shared" si="0"/>
        <v>2554452</v>
      </c>
      <c r="L30" s="69">
        <f t="shared" si="0"/>
        <v>2603070</v>
      </c>
      <c r="M30" s="71">
        <f t="shared" si="3"/>
        <v>101.90326535789281</v>
      </c>
      <c r="O30" s="72"/>
      <c r="P30" s="73">
        <v>107660</v>
      </c>
      <c r="Q30" s="72">
        <v>293504</v>
      </c>
    </row>
    <row r="31" spans="1:18" s="36" customFormat="1" ht="18.75" customHeight="1" thickBot="1" x14ac:dyDescent="0.3">
      <c r="A31" s="74" t="s">
        <v>11</v>
      </c>
      <c r="B31" s="75">
        <f>SUM(B12:B30)</f>
        <v>13094586</v>
      </c>
      <c r="C31" s="75">
        <f>SUM(C12:C30)</f>
        <v>13326018</v>
      </c>
      <c r="D31" s="76">
        <f>SUM(D12:D30)</f>
        <v>13805479</v>
      </c>
      <c r="E31" s="77">
        <f>D31/C31*100</f>
        <v>103.59793150512029</v>
      </c>
      <c r="F31" s="75">
        <f>SUM(F12:F30)</f>
        <v>13023188</v>
      </c>
      <c r="G31" s="75">
        <f>SUM(G12:G30)</f>
        <v>13021988</v>
      </c>
      <c r="H31" s="76">
        <f>SUM(H12:H30)</f>
        <v>12899659.390000001</v>
      </c>
      <c r="I31" s="77">
        <f>H31/G31*100</f>
        <v>99.060599579726244</v>
      </c>
      <c r="J31" s="76">
        <f>J30+J27+J26+J25+J24+J21+J20+J17+J16+J15+J14+J13+J12</f>
        <v>26117774</v>
      </c>
      <c r="K31" s="76">
        <f>K30+K27+K26+K25+K24+K21+K20+K17+K16+K15+K14+K13+K12</f>
        <v>26348006</v>
      </c>
      <c r="L31" s="76">
        <f>L30+L27+L26+L25+L24+L21+L20+L17+L16+L15+L14+L13+L12</f>
        <v>26705138.390000001</v>
      </c>
      <c r="M31" s="78">
        <f t="shared" si="3"/>
        <v>101.35544370985797</v>
      </c>
      <c r="O31" s="79">
        <f>O21</f>
        <v>21758</v>
      </c>
      <c r="P31" s="79">
        <f>P12+P13+P14+P16+P17+P20+P21+P24+P25+P26+P27+P30</f>
        <v>2234588</v>
      </c>
      <c r="Q31" s="79">
        <v>4821675</v>
      </c>
      <c r="R31" s="36" t="s">
        <v>45</v>
      </c>
    </row>
    <row r="32" spans="1:18" s="36" customFormat="1" ht="36" customHeight="1" thickBot="1" x14ac:dyDescent="0.3">
      <c r="A32" s="80" t="s">
        <v>29</v>
      </c>
      <c r="B32" s="75"/>
      <c r="C32" s="75"/>
      <c r="D32" s="76"/>
      <c r="E32" s="77"/>
      <c r="F32" s="75"/>
      <c r="G32" s="75"/>
      <c r="H32" s="76"/>
      <c r="I32" s="77"/>
      <c r="J32" s="75">
        <f>J28+J22+J18</f>
        <v>13961384</v>
      </c>
      <c r="K32" s="75">
        <f t="shared" ref="K32:L32" si="4">K28+K22+K18</f>
        <v>14703753</v>
      </c>
      <c r="L32" s="75">
        <f t="shared" si="4"/>
        <v>13108350</v>
      </c>
      <c r="M32" s="78">
        <f t="shared" si="3"/>
        <v>89.149688518298703</v>
      </c>
      <c r="O32" s="81">
        <f>O28</f>
        <v>11630</v>
      </c>
      <c r="P32" s="79">
        <f>P22+P18</f>
        <v>2449111</v>
      </c>
      <c r="Q32" s="82">
        <v>4943660</v>
      </c>
      <c r="R32" s="36" t="s">
        <v>48</v>
      </c>
    </row>
    <row r="33" spans="1:18" s="36" customFormat="1" ht="30" customHeight="1" thickBot="1" x14ac:dyDescent="0.3">
      <c r="A33" s="83" t="s">
        <v>39</v>
      </c>
      <c r="B33" s="84"/>
      <c r="C33" s="84"/>
      <c r="D33" s="85"/>
      <c r="E33" s="86"/>
      <c r="F33" s="84"/>
      <c r="G33" s="84"/>
      <c r="H33" s="85"/>
      <c r="I33" s="86"/>
      <c r="J33" s="84">
        <f>J30+J29+J26+J25+J24+J23+J20+J19+J16+J15+J14+J13+J12</f>
        <v>40079158</v>
      </c>
      <c r="K33" s="84">
        <f t="shared" ref="K33:L33" si="5">K30+K29+K26+K25+K24+K23+K20+K19+K16+K15+K14+K13+K12</f>
        <v>41051759</v>
      </c>
      <c r="L33" s="84">
        <f t="shared" si="5"/>
        <v>39813488.390000001</v>
      </c>
      <c r="M33" s="87">
        <f>L33/K33*100</f>
        <v>96.983635682943572</v>
      </c>
      <c r="O33" s="79">
        <f>O31+O32</f>
        <v>33388</v>
      </c>
      <c r="P33" s="79">
        <f>P31+P32</f>
        <v>4683699</v>
      </c>
      <c r="Q33" s="82">
        <v>9765335</v>
      </c>
      <c r="R33" s="36" t="s">
        <v>47</v>
      </c>
    </row>
    <row r="34" spans="1:18" s="36" customFormat="1" x14ac:dyDescent="0.25">
      <c r="K34" s="88"/>
      <c r="L34" s="88"/>
      <c r="M34" s="89"/>
    </row>
    <row r="35" spans="1:18" s="36" customFormat="1" x14ac:dyDescent="0.25">
      <c r="A35" s="90" t="s">
        <v>35</v>
      </c>
      <c r="C35" s="88"/>
      <c r="G35" s="88"/>
      <c r="J35" s="88"/>
      <c r="K35" s="88"/>
      <c r="L35" s="88"/>
      <c r="M35" s="89"/>
    </row>
    <row r="36" spans="1:18" x14ac:dyDescent="0.25">
      <c r="A36" s="91"/>
      <c r="K36" s="92"/>
      <c r="L36" s="92"/>
      <c r="M36" s="93"/>
    </row>
    <row r="37" spans="1:18" x14ac:dyDescent="0.25">
      <c r="A37" s="94"/>
      <c r="K37" s="92"/>
      <c r="L37" s="92"/>
      <c r="M37" s="93"/>
    </row>
    <row r="38" spans="1:18" x14ac:dyDescent="0.25">
      <c r="A38" s="95"/>
      <c r="K38" s="92"/>
      <c r="L38" s="92"/>
      <c r="M38" s="93"/>
    </row>
    <row r="39" spans="1:18" x14ac:dyDescent="0.25">
      <c r="A39" s="16" t="s">
        <v>19</v>
      </c>
      <c r="J39" s="16" t="s">
        <v>20</v>
      </c>
      <c r="K39" s="92"/>
      <c r="L39" s="92"/>
      <c r="M39" s="93"/>
    </row>
    <row r="40" spans="1:18" x14ac:dyDescent="0.25">
      <c r="K40" s="92"/>
      <c r="L40" s="92"/>
      <c r="M40" s="93"/>
    </row>
    <row r="41" spans="1:18" x14ac:dyDescent="0.25">
      <c r="A41" s="96"/>
      <c r="B41" s="36"/>
      <c r="C41" s="36"/>
      <c r="J41" s="92"/>
      <c r="K41" s="92"/>
      <c r="L41" s="97"/>
      <c r="M41" s="93"/>
    </row>
    <row r="42" spans="1:18" x14ac:dyDescent="0.25">
      <c r="A42" s="96"/>
      <c r="K42" s="92"/>
      <c r="L42" s="97"/>
    </row>
    <row r="43" spans="1:18" x14ac:dyDescent="0.25">
      <c r="A43" s="94"/>
      <c r="L43" s="97"/>
    </row>
    <row r="44" spans="1:18" x14ac:dyDescent="0.25">
      <c r="A44" s="95"/>
    </row>
    <row r="46" spans="1:18" x14ac:dyDescent="0.25">
      <c r="L46" s="97"/>
    </row>
  </sheetData>
  <mergeCells count="6">
    <mergeCell ref="Q10:Q11"/>
    <mergeCell ref="B8:E8"/>
    <mergeCell ref="J8:M8"/>
    <mergeCell ref="B9:C9"/>
    <mergeCell ref="F9:G9"/>
    <mergeCell ref="J9:K9"/>
  </mergeCells>
  <pageMargins left="0.7" right="0.7" top="0.78740157499999996" bottom="0.78740157499999996" header="0.3" footer="0.3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12 - 2013</vt:lpstr>
    </vt:vector>
  </TitlesOfParts>
  <Company>MF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Bakeç Karel, Ing.</dc:creator>
  <cp:lastModifiedBy>Moravcová Lenka</cp:lastModifiedBy>
  <cp:lastPrinted>2014-03-10T08:58:20Z</cp:lastPrinted>
  <dcterms:created xsi:type="dcterms:W3CDTF">1999-12-27T14:03:58Z</dcterms:created>
  <dcterms:modified xsi:type="dcterms:W3CDTF">2014-03-19T09:21:54Z</dcterms:modified>
</cp:coreProperties>
</file>