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2-2024\365_RVVI_2021-03-05\365 A2 Návrh výdajů na VaVaI 2022+\365 A2 Prilohy\"/>
    </mc:Choice>
  </mc:AlternateContent>
  <bookViews>
    <workbookView xWindow="-20" yWindow="-20" windowWidth="12720" windowHeight="11210"/>
  </bookViews>
  <sheets>
    <sheet name="2020" sheetId="29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J63" i="29" l="1"/>
  <c r="I63" i="29"/>
  <c r="H63" i="29"/>
  <c r="E63" i="29"/>
  <c r="D63" i="29"/>
  <c r="C63" i="29"/>
  <c r="I20" i="29" l="1"/>
  <c r="F50" i="29"/>
  <c r="I50" i="29" l="1"/>
  <c r="J50" i="29"/>
  <c r="H50" i="29"/>
  <c r="D50" i="29"/>
  <c r="E50" i="29"/>
  <c r="D49" i="29"/>
  <c r="E49" i="29"/>
  <c r="C49" i="29"/>
  <c r="C50" i="29"/>
  <c r="F53" i="29"/>
  <c r="I62" i="29" l="1"/>
  <c r="H62" i="29"/>
  <c r="E62" i="29"/>
  <c r="D62" i="29"/>
  <c r="C62" i="29"/>
  <c r="L61" i="29"/>
  <c r="K61" i="29"/>
  <c r="I61" i="29"/>
  <c r="H61" i="29"/>
  <c r="E61" i="29"/>
  <c r="D61" i="29"/>
  <c r="C61" i="29"/>
  <c r="F58" i="29"/>
  <c r="F57" i="29"/>
  <c r="F56" i="29"/>
  <c r="I55" i="29"/>
  <c r="H55" i="29"/>
  <c r="E55" i="29"/>
  <c r="D55" i="29"/>
  <c r="C55" i="29"/>
  <c r="I54" i="29"/>
  <c r="H54" i="29"/>
  <c r="G54" i="29"/>
  <c r="E54" i="29"/>
  <c r="D54" i="29"/>
  <c r="C54" i="29"/>
  <c r="F51" i="29"/>
  <c r="I49" i="29"/>
  <c r="H49" i="29"/>
  <c r="F48" i="29"/>
  <c r="I47" i="29"/>
  <c r="H47" i="29"/>
  <c r="E47" i="29"/>
  <c r="D47" i="29"/>
  <c r="F47" i="29" s="1"/>
  <c r="F46" i="29"/>
  <c r="F45" i="29"/>
  <c r="I44" i="29"/>
  <c r="H44" i="29"/>
  <c r="E44" i="29"/>
  <c r="D44" i="29"/>
  <c r="C44" i="29"/>
  <c r="F43" i="29"/>
  <c r="F42" i="29"/>
  <c r="I41" i="29"/>
  <c r="H41" i="29"/>
  <c r="E41" i="29"/>
  <c r="D41" i="29"/>
  <c r="C41" i="29"/>
  <c r="F40" i="29"/>
  <c r="F39" i="29"/>
  <c r="I38" i="29"/>
  <c r="H38" i="29"/>
  <c r="E38" i="29"/>
  <c r="D38" i="29"/>
  <c r="C38" i="29"/>
  <c r="F37" i="29"/>
  <c r="F36" i="29"/>
  <c r="F35" i="29"/>
  <c r="I34" i="29"/>
  <c r="H34" i="29"/>
  <c r="G34" i="29"/>
  <c r="E34" i="29"/>
  <c r="D34" i="29"/>
  <c r="C34" i="29"/>
  <c r="I33" i="29"/>
  <c r="H33" i="29"/>
  <c r="G33" i="29"/>
  <c r="E33" i="29"/>
  <c r="D33" i="29"/>
  <c r="C33" i="29"/>
  <c r="F32" i="29"/>
  <c r="F31" i="29"/>
  <c r="I30" i="29"/>
  <c r="H30" i="29"/>
  <c r="E30" i="29"/>
  <c r="D30" i="29"/>
  <c r="C30" i="29"/>
  <c r="F29" i="29"/>
  <c r="I28" i="29"/>
  <c r="H28" i="29"/>
  <c r="E28" i="29"/>
  <c r="D28" i="29"/>
  <c r="C28" i="29"/>
  <c r="F27" i="29"/>
  <c r="F26" i="29"/>
  <c r="F25" i="29"/>
  <c r="I24" i="29"/>
  <c r="H24" i="29"/>
  <c r="E24" i="29"/>
  <c r="D24" i="29"/>
  <c r="C24" i="29"/>
  <c r="I23" i="29"/>
  <c r="H23" i="29"/>
  <c r="E23" i="29"/>
  <c r="D23" i="29"/>
  <c r="C23" i="29"/>
  <c r="F21" i="29"/>
  <c r="E20" i="29"/>
  <c r="D20" i="29"/>
  <c r="C20" i="29"/>
  <c r="F19" i="29"/>
  <c r="I18" i="29"/>
  <c r="H18" i="29"/>
  <c r="E18" i="29"/>
  <c r="D18" i="29"/>
  <c r="C18" i="29"/>
  <c r="F17" i="29"/>
  <c r="F16" i="29"/>
  <c r="I15" i="29"/>
  <c r="H15" i="29"/>
  <c r="E15" i="29"/>
  <c r="D15" i="29"/>
  <c r="C15" i="29"/>
  <c r="F14" i="29"/>
  <c r="F13" i="29" s="1"/>
  <c r="I13" i="29"/>
  <c r="H13" i="29"/>
  <c r="E13" i="29"/>
  <c r="D13" i="29"/>
  <c r="C13" i="29"/>
  <c r="F12" i="29"/>
  <c r="F11" i="29"/>
  <c r="I10" i="29"/>
  <c r="H10" i="29"/>
  <c r="E10" i="29"/>
  <c r="D10" i="29"/>
  <c r="C10" i="29"/>
  <c r="F9" i="29"/>
  <c r="I8" i="29"/>
  <c r="E8" i="29"/>
  <c r="D8" i="29"/>
  <c r="C8" i="29"/>
  <c r="F7" i="29"/>
  <c r="F6" i="29" s="1"/>
  <c r="I6" i="29"/>
  <c r="H6" i="29"/>
  <c r="E6" i="29"/>
  <c r="D6" i="29"/>
  <c r="C6" i="29"/>
  <c r="F41" i="29" l="1"/>
  <c r="F23" i="29"/>
  <c r="F8" i="29"/>
  <c r="F20" i="29"/>
  <c r="F30" i="29"/>
  <c r="F55" i="29"/>
  <c r="F28" i="29"/>
  <c r="F15" i="29"/>
  <c r="I60" i="29"/>
  <c r="E59" i="29"/>
  <c r="C60" i="29"/>
  <c r="C59" i="29"/>
  <c r="F34" i="29"/>
  <c r="E60" i="29"/>
  <c r="D60" i="29"/>
  <c r="H60" i="29"/>
  <c r="I59" i="29"/>
  <c r="H59" i="29"/>
  <c r="F54" i="29"/>
  <c r="F49" i="29"/>
  <c r="F44" i="29"/>
  <c r="F38" i="29"/>
  <c r="F33" i="29"/>
  <c r="F24" i="29"/>
  <c r="F63" i="29"/>
  <c r="F18" i="29"/>
  <c r="F10" i="29"/>
  <c r="F62" i="29"/>
  <c r="D59" i="29"/>
  <c r="F61" i="29"/>
  <c r="F59" i="29" l="1"/>
  <c r="F60" i="29"/>
</calcChain>
</file>

<file path=xl/sharedStrings.xml><?xml version="1.0" encoding="utf-8"?>
<sst xmlns="http://schemas.openxmlformats.org/spreadsheetml/2006/main" count="96" uniqueCount="50">
  <si>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</si>
  <si>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</si>
  <si>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</si>
  <si>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</si>
  <si>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</si>
  <si>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</si>
  <si>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</si>
  <si>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% plnění</t>
  </si>
  <si>
    <t>schválený</t>
  </si>
  <si>
    <t>rozp. po zm.</t>
  </si>
  <si>
    <t>Skutečnost</t>
  </si>
  <si>
    <t xml:space="preserve">po změnách </t>
  </si>
  <si>
    <t>Grantová agentura ČR</t>
  </si>
  <si>
    <t>Ministerstvo zdravotnictví</t>
  </si>
  <si>
    <t>zahraniční zdroje</t>
  </si>
  <si>
    <t>národní zdroje</t>
  </si>
  <si>
    <t xml:space="preserve">Nároky z nespotřebovaných výdajů </t>
  </si>
  <si>
    <t>Úřad vlády ČR</t>
  </si>
  <si>
    <t>Ministerstvo zemědělství</t>
  </si>
  <si>
    <t>Včetně výdajů krytých příjmy ze zahraničních programů )*</t>
  </si>
  <si>
    <t>**)  označené kapitoly jsou pouze příjemci účelové podpory, resp. organizace (OSS) v jejich působnosti</t>
  </si>
  <si>
    <t xml:space="preserve"> </t>
  </si>
  <si>
    <t>Ministerstvo zahraničních věcí</t>
  </si>
  <si>
    <t xml:space="preserve">Ministerstvo práce a sociálních věcí </t>
  </si>
  <si>
    <t>Ministerstvo životního prostředí</t>
  </si>
  <si>
    <t xml:space="preserve">Ministerstvo dopravy </t>
  </si>
  <si>
    <t>mimorozp</t>
  </si>
  <si>
    <t>zdroje</t>
  </si>
  <si>
    <t>pro srovnání</t>
  </si>
  <si>
    <t xml:space="preserve">v tom:        účelové výdaje </t>
  </si>
  <si>
    <t>stav k 1.1.2020</t>
  </si>
  <si>
    <t>k 31. 12. 2019</t>
  </si>
  <si>
    <t>NAR 20</t>
  </si>
  <si>
    <t>SPOLUFinancování v rámci instituc.p.</t>
  </si>
  <si>
    <t>ČERP 19</t>
  </si>
  <si>
    <t>Rozpočet 2020</t>
  </si>
  <si>
    <t>čerpání 2020</t>
  </si>
  <si>
    <t>stav k 1.1.2021</t>
  </si>
  <si>
    <t>NAR 21</t>
  </si>
  <si>
    <t>EHP Norsko</t>
  </si>
  <si>
    <t>SPOLUFinancování Zahr.zdrojů</t>
  </si>
  <si>
    <t>k 31. 12. 2020</t>
  </si>
  <si>
    <t>Ministerstvo průmyslu a obchodu )*</t>
  </si>
  <si>
    <t>Ministerstvo školství, mládeže a tělovýchovy )*</t>
  </si>
  <si>
    <t>Ministerstvo spravedlnosti  **)</t>
  </si>
  <si>
    <t>Ústav pro studium totalitních režimů **)</t>
  </si>
  <si>
    <t>Technologická agentura ČR )*</t>
  </si>
  <si>
    <t>Výdaje na podporu VaVaI celkem )*</t>
  </si>
  <si>
    <t>365 A2 - Příloha 3</t>
  </si>
  <si>
    <t>PŘEHLED VÝVOJE NÁROKŮ Z NESPOTŘEBOVANÝCH VÝDAJŮ a čerpání rozpočtu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</si>
</sst>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40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sz val="20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80">
    <xf numFmtId="0" fontId="0" fillId="0" borderId="0" xfId="0"/>
    <xf numFmtId="0" fontId="26" fillId="0" borderId="0" xfId="41" applyFont="1" applyFill="1"/>
    <xf numFmtId="0" fontId="16" fillId="0" borderId="0" xfId="41" applyFont="1"/>
    <xf numFmtId="0" fontId="16" fillId="0" borderId="0" xfId="41" applyFont="1" applyFill="1"/>
    <xf numFmtId="0" fontId="27" fillId="0" borderId="0" xfId="41" applyFont="1" applyAlignment="1">
      <alignment horizontal="center"/>
    </xf>
    <xf numFmtId="0" fontId="15" fillId="0" borderId="0" xfId="41" applyFont="1"/>
    <xf numFmtId="0" fontId="31" fillId="0" borderId="0" xfId="41" applyFont="1" applyAlignment="1">
      <alignment horizontal="center"/>
    </xf>
    <xf numFmtId="0" fontId="31" fillId="0" borderId="0" xfId="41" applyFont="1" applyAlignment="1">
      <alignment horizontal="right"/>
    </xf>
    <xf numFmtId="4" fontId="33" fillId="0" borderId="13" xfId="42" applyNumberFormat="1" applyFont="1" applyFill="1" applyBorder="1" applyAlignment="1">
      <alignment horizontal="right" vertical="center" wrapText="1" indent="1"/>
    </xf>
    <xf numFmtId="4" fontId="33" fillId="0" borderId="20" xfId="42" applyNumberFormat="1" applyFont="1" applyFill="1" applyBorder="1" applyAlignment="1">
      <alignment horizontal="right" vertical="center" wrapText="1" indent="1"/>
    </xf>
    <xf numFmtId="4" fontId="33" fillId="0" borderId="18" xfId="42" applyNumberFormat="1" applyFont="1" applyFill="1" applyBorder="1" applyAlignment="1">
      <alignment horizontal="right" vertical="center" wrapText="1" indent="1"/>
    </xf>
    <xf numFmtId="4" fontId="33" fillId="0" borderId="12" xfId="42" applyNumberFormat="1" applyFont="1" applyFill="1" applyBorder="1" applyAlignment="1">
      <alignment horizontal="right" vertical="center" wrapText="1" indent="1"/>
    </xf>
    <xf numFmtId="4" fontId="33" fillId="0" borderId="17" xfId="42" applyNumberFormat="1" applyFont="1" applyFill="1" applyBorder="1" applyAlignment="1">
      <alignment horizontal="right" vertical="center" wrapText="1" indent="1"/>
    </xf>
    <xf numFmtId="4" fontId="33" fillId="0" borderId="11" xfId="42" applyNumberFormat="1" applyFont="1" applyFill="1" applyBorder="1" applyAlignment="1">
      <alignment horizontal="right" vertical="center" wrapText="1" indent="1"/>
    </xf>
    <xf numFmtId="4" fontId="15" fillId="0" borderId="0" xfId="41" applyNumberFormat="1" applyFont="1"/>
    <xf numFmtId="0" fontId="31" fillId="0" borderId="0" xfId="0" applyFont="1" applyFill="1"/>
    <xf numFmtId="0" fontId="32" fillId="0" borderId="0" xfId="41" applyFont="1" applyFill="1"/>
    <xf numFmtId="4" fontId="31" fillId="0" borderId="22" xfId="41" applyNumberFormat="1" applyFont="1" applyFill="1" applyBorder="1" applyAlignment="1">
      <alignment horizontal="right" vertical="center" wrapText="1" indent="1"/>
    </xf>
    <xf numFmtId="4" fontId="31" fillId="0" borderId="23" xfId="41" applyNumberFormat="1" applyFont="1" applyFill="1" applyBorder="1" applyAlignment="1">
      <alignment horizontal="right" vertical="center" wrapText="1" indent="1"/>
    </xf>
    <xf numFmtId="0" fontId="16" fillId="0" borderId="0" xfId="41" applyFont="1" applyBorder="1"/>
    <xf numFmtId="4" fontId="31" fillId="0" borderId="11" xfId="41" applyNumberFormat="1" applyFont="1" applyFill="1" applyBorder="1" applyAlignment="1">
      <alignment horizontal="right" indent="1"/>
    </xf>
    <xf numFmtId="4" fontId="31" fillId="0" borderId="15" xfId="41" applyNumberFormat="1" applyFont="1" applyFill="1" applyBorder="1" applyAlignment="1">
      <alignment horizontal="right" indent="1"/>
    </xf>
    <xf numFmtId="4" fontId="31" fillId="0" borderId="14" xfId="41" applyNumberFormat="1" applyFont="1" applyFill="1" applyBorder="1" applyAlignment="1">
      <alignment horizontal="right" indent="1"/>
    </xf>
    <xf numFmtId="4" fontId="32" fillId="0" borderId="17" xfId="0" applyNumberFormat="1" applyFont="1" applyFill="1" applyBorder="1" applyAlignment="1">
      <alignment horizontal="right" vertical="center" indent="1"/>
    </xf>
    <xf numFmtId="0" fontId="15" fillId="0" borderId="0" xfId="41" applyFont="1" applyFill="1"/>
    <xf numFmtId="0" fontId="32" fillId="0" borderId="26" xfId="41" applyFont="1" applyFill="1" applyBorder="1" applyAlignment="1">
      <alignment horizontal="center" vertical="center" wrapText="1"/>
    </xf>
    <xf numFmtId="0" fontId="32" fillId="0" borderId="25" xfId="41" applyFont="1" applyFill="1" applyBorder="1" applyAlignment="1">
      <alignment horizontal="center" vertical="center" wrapText="1"/>
    </xf>
    <xf numFmtId="4" fontId="32" fillId="0" borderId="11" xfId="0" applyNumberFormat="1" applyFont="1" applyFill="1" applyBorder="1" applyAlignment="1">
      <alignment horizontal="right" vertical="center" indent="1"/>
    </xf>
    <xf numFmtId="4" fontId="31" fillId="0" borderId="11" xfId="0" applyNumberFormat="1" applyFont="1" applyFill="1" applyBorder="1" applyAlignment="1">
      <alignment horizontal="right" vertical="center" indent="1"/>
    </xf>
    <xf numFmtId="4" fontId="31" fillId="0" borderId="15" xfId="0" applyNumberFormat="1" applyFont="1" applyFill="1" applyBorder="1" applyAlignment="1">
      <alignment horizontal="right" vertical="center" indent="1"/>
    </xf>
    <xf numFmtId="4" fontId="31" fillId="0" borderId="11" xfId="0" applyNumberFormat="1" applyFont="1" applyFill="1" applyBorder="1" applyAlignment="1">
      <alignment horizontal="right" indent="1"/>
    </xf>
    <xf numFmtId="0" fontId="30" fillId="0" borderId="13" xfId="0" applyFont="1" applyBorder="1" applyAlignment="1">
      <alignment horizontal="center"/>
    </xf>
    <xf numFmtId="0" fontId="32" fillId="0" borderId="30" xfId="41" applyFont="1" applyFill="1" applyBorder="1" applyAlignment="1">
      <alignment vertical="center"/>
    </xf>
    <xf numFmtId="0" fontId="32" fillId="0" borderId="22" xfId="41" applyFont="1" applyFill="1" applyBorder="1" applyAlignment="1" applyProtection="1">
      <alignment horizontal="right" vertical="center"/>
      <protection locked="0"/>
    </xf>
    <xf numFmtId="0" fontId="31" fillId="0" borderId="22" xfId="41" applyFont="1" applyFill="1" applyBorder="1" applyAlignment="1">
      <alignment horizontal="right" vertical="center"/>
    </xf>
    <xf numFmtId="0" fontId="31" fillId="0" borderId="23" xfId="41" applyNumberFormat="1" applyFont="1" applyFill="1" applyBorder="1" applyAlignment="1">
      <alignment horizontal="right" vertical="center"/>
    </xf>
    <xf numFmtId="0" fontId="32" fillId="0" borderId="22" xfId="41" applyFont="1" applyFill="1" applyBorder="1" applyAlignment="1" applyProtection="1">
      <alignment vertical="center"/>
      <protection locked="0"/>
    </xf>
    <xf numFmtId="4" fontId="32" fillId="0" borderId="12" xfId="41" applyNumberFormat="1" applyFont="1" applyFill="1" applyBorder="1" applyAlignment="1">
      <alignment horizontal="right" indent="1"/>
    </xf>
    <xf numFmtId="0" fontId="31" fillId="0" borderId="23" xfId="41" applyFont="1" applyFill="1" applyBorder="1" applyAlignment="1">
      <alignment horizontal="right" vertical="center"/>
    </xf>
    <xf numFmtId="4" fontId="32" fillId="0" borderId="35" xfId="41" applyNumberFormat="1" applyFont="1" applyFill="1" applyBorder="1" applyAlignment="1">
      <alignment horizontal="right" indent="1"/>
    </xf>
    <xf numFmtId="0" fontId="32" fillId="0" borderId="29" xfId="41" applyFont="1" applyFill="1" applyBorder="1" applyAlignment="1" applyProtection="1">
      <alignment vertical="center"/>
      <protection locked="0"/>
    </xf>
    <xf numFmtId="4" fontId="32" fillId="0" borderId="37" xfId="41" applyNumberFormat="1" applyFont="1" applyFill="1" applyBorder="1" applyAlignment="1">
      <alignment horizontal="right" indent="1"/>
    </xf>
    <xf numFmtId="0" fontId="32" fillId="0" borderId="29" xfId="41" applyFont="1" applyFill="1" applyBorder="1" applyAlignment="1">
      <alignment horizontal="left" vertical="center"/>
    </xf>
    <xf numFmtId="4" fontId="32" fillId="0" borderId="37" xfId="41" applyNumberFormat="1" applyFont="1" applyFill="1" applyBorder="1" applyAlignment="1">
      <alignment horizontal="right" vertical="center" wrapText="1" indent="1"/>
    </xf>
    <xf numFmtId="4" fontId="32" fillId="0" borderId="20" xfId="41" applyNumberFormat="1" applyFont="1" applyFill="1" applyBorder="1" applyAlignment="1">
      <alignment horizontal="right" indent="1"/>
    </xf>
    <xf numFmtId="0" fontId="31" fillId="0" borderId="22" xfId="41" applyNumberFormat="1" applyFont="1" applyFill="1" applyBorder="1" applyAlignment="1">
      <alignment horizontal="right" vertical="center"/>
    </xf>
    <xf numFmtId="0" fontId="32" fillId="0" borderId="29" xfId="41" applyNumberFormat="1" applyFont="1" applyFill="1" applyBorder="1" applyAlignment="1">
      <alignment horizontal="left" vertical="center"/>
    </xf>
    <xf numFmtId="0" fontId="32" fillId="0" borderId="22" xfId="41" applyFont="1" applyFill="1" applyBorder="1" applyAlignment="1" applyProtection="1">
      <alignment vertical="center" wrapText="1"/>
      <protection locked="0"/>
    </xf>
    <xf numFmtId="0" fontId="32" fillId="0" borderId="22" xfId="41" applyFont="1" applyFill="1" applyBorder="1" applyAlignment="1">
      <alignment horizontal="left" vertical="center" wrapText="1"/>
    </xf>
    <xf numFmtId="0" fontId="32" fillId="0" borderId="29" xfId="41" applyFont="1" applyFill="1" applyBorder="1" applyAlignment="1" applyProtection="1">
      <alignment vertical="center" wrapText="1"/>
      <protection locked="0"/>
    </xf>
    <xf numFmtId="4" fontId="31" fillId="0" borderId="12" xfId="41" applyNumberFormat="1" applyFont="1" applyFill="1" applyBorder="1" applyAlignment="1">
      <alignment horizontal="right" indent="1"/>
    </xf>
    <xf numFmtId="0" fontId="31" fillId="0" borderId="38" xfId="41" applyNumberFormat="1" applyFont="1" applyFill="1" applyBorder="1" applyAlignment="1">
      <alignment horizontal="right" vertical="center"/>
    </xf>
    <xf numFmtId="4" fontId="31" fillId="0" borderId="19" xfId="41" applyNumberFormat="1" applyFont="1" applyFill="1" applyBorder="1" applyAlignment="1">
      <alignment horizontal="right" indent="1"/>
    </xf>
    <xf numFmtId="0" fontId="32" fillId="0" borderId="30" xfId="41" applyFont="1" applyFill="1" applyBorder="1" applyAlignment="1" applyProtection="1">
      <alignment vertical="center" wrapText="1"/>
      <protection locked="0"/>
    </xf>
    <xf numFmtId="4" fontId="31" fillId="0" borderId="14" xfId="0" applyNumberFormat="1" applyFont="1" applyFill="1" applyBorder="1" applyAlignment="1">
      <alignment horizontal="right" indent="1"/>
    </xf>
    <xf numFmtId="4" fontId="31" fillId="0" borderId="30" xfId="41" applyNumberFormat="1" applyFont="1" applyFill="1" applyBorder="1" applyAlignment="1">
      <alignment horizontal="right" vertical="center" wrapText="1" indent="1"/>
    </xf>
    <xf numFmtId="4" fontId="31" fillId="0" borderId="29" xfId="41" applyNumberFormat="1" applyFont="1" applyFill="1" applyBorder="1" applyAlignment="1">
      <alignment horizontal="right" vertical="center" wrapText="1" indent="1"/>
    </xf>
    <xf numFmtId="4" fontId="31" fillId="0" borderId="38" xfId="41" applyNumberFormat="1" applyFont="1" applyFill="1" applyBorder="1" applyAlignment="1">
      <alignment horizontal="right" vertical="center" wrapText="1" indent="1"/>
    </xf>
    <xf numFmtId="0" fontId="16" fillId="0" borderId="0" xfId="41" applyFont="1" applyAlignment="1"/>
    <xf numFmtId="4" fontId="31" fillId="0" borderId="0" xfId="41" applyNumberFormat="1" applyFont="1" applyFill="1" applyBorder="1" applyAlignment="1">
      <alignment horizontal="right" indent="1"/>
    </xf>
    <xf numFmtId="4" fontId="33" fillId="0" borderId="40" xfId="42" applyNumberFormat="1" applyFont="1" applyFill="1" applyBorder="1" applyAlignment="1">
      <alignment horizontal="right" vertical="center" wrapText="1" indent="1"/>
    </xf>
    <xf numFmtId="4" fontId="34" fillId="0" borderId="42" xfId="42" applyNumberFormat="1" applyFont="1" applyFill="1" applyBorder="1" applyAlignment="1">
      <alignment horizontal="right" vertical="center" wrapText="1" indent="1"/>
    </xf>
    <xf numFmtId="4" fontId="33" fillId="0" borderId="43" xfId="42" applyNumberFormat="1" applyFont="1" applyFill="1" applyBorder="1" applyAlignment="1">
      <alignment horizontal="right" vertical="center" wrapText="1" indent="1"/>
    </xf>
    <xf numFmtId="4" fontId="34" fillId="0" borderId="44" xfId="42" applyNumberFormat="1" applyFont="1" applyFill="1" applyBorder="1" applyAlignment="1">
      <alignment horizontal="right" vertical="center" wrapText="1" indent="1"/>
    </xf>
    <xf numFmtId="4" fontId="33" fillId="0" borderId="42" xfId="42" applyNumberFormat="1" applyFont="1" applyFill="1" applyBorder="1" applyAlignment="1">
      <alignment horizontal="right" vertical="center" wrapText="1" indent="1"/>
    </xf>
    <xf numFmtId="4" fontId="34" fillId="0" borderId="41" xfId="42" applyNumberFormat="1" applyFont="1" applyFill="1" applyBorder="1" applyAlignment="1">
      <alignment horizontal="right" vertical="center" wrapText="1" indent="1"/>
    </xf>
    <xf numFmtId="4" fontId="31" fillId="0" borderId="42" xfId="0" applyNumberFormat="1" applyFont="1" applyBorder="1" applyAlignment="1">
      <alignment horizontal="right" indent="1"/>
    </xf>
    <xf numFmtId="3" fontId="31" fillId="0" borderId="42" xfId="0" applyNumberFormat="1" applyFont="1" applyBorder="1" applyAlignment="1">
      <alignment horizontal="right" indent="1"/>
    </xf>
    <xf numFmtId="3" fontId="31" fillId="0" borderId="41" xfId="0" applyNumberFormat="1" applyFont="1" applyBorder="1" applyAlignment="1">
      <alignment horizontal="right" indent="1"/>
    </xf>
    <xf numFmtId="0" fontId="35" fillId="0" borderId="0" xfId="0" applyFont="1" applyFill="1" applyAlignment="1">
      <alignment horizontal="right"/>
    </xf>
    <xf numFmtId="0" fontId="31" fillId="0" borderId="0" xfId="41" applyFont="1" applyFill="1" applyAlignment="1">
      <alignment horizontal="right"/>
    </xf>
    <xf numFmtId="4" fontId="31" fillId="0" borderId="35" xfId="41" applyNumberFormat="1" applyFont="1" applyFill="1" applyBorder="1" applyAlignment="1">
      <alignment horizontal="right" indent="1"/>
    </xf>
    <xf numFmtId="4" fontId="31" fillId="0" borderId="16" xfId="41" applyNumberFormat="1" applyFont="1" applyFill="1" applyBorder="1" applyAlignment="1">
      <alignment horizontal="right" indent="1"/>
    </xf>
    <xf numFmtId="4" fontId="32" fillId="0" borderId="37" xfId="41" applyNumberFormat="1" applyFont="1" applyFill="1" applyBorder="1" applyAlignment="1">
      <alignment horizontal="right" vertical="center" indent="1"/>
    </xf>
    <xf numFmtId="4" fontId="31" fillId="0" borderId="36" xfId="41" applyNumberFormat="1" applyFont="1" applyFill="1" applyBorder="1" applyAlignment="1">
      <alignment horizontal="right" indent="1"/>
    </xf>
    <xf numFmtId="2" fontId="31" fillId="0" borderId="35" xfId="41" applyNumberFormat="1" applyFont="1" applyFill="1" applyBorder="1" applyAlignment="1">
      <alignment horizontal="right" indent="1"/>
    </xf>
    <xf numFmtId="2" fontId="31" fillId="0" borderId="36" xfId="41" applyNumberFormat="1" applyFont="1" applyFill="1" applyBorder="1" applyAlignment="1">
      <alignment horizontal="right" indent="1"/>
    </xf>
    <xf numFmtId="0" fontId="37" fillId="0" borderId="0" xfId="41" applyFont="1"/>
    <xf numFmtId="3" fontId="16" fillId="0" borderId="0" xfId="41" applyNumberFormat="1" applyFont="1"/>
    <xf numFmtId="3" fontId="16" fillId="0" borderId="0" xfId="41" applyNumberFormat="1" applyFont="1" applyFill="1"/>
    <xf numFmtId="0" fontId="16" fillId="0" borderId="0" xfId="41" applyFont="1" applyFill="1" applyAlignment="1"/>
    <xf numFmtId="4" fontId="32" fillId="0" borderId="43" xfId="41" applyNumberFormat="1" applyFont="1" applyBorder="1" applyAlignment="1">
      <alignment horizontal="right" indent="1"/>
    </xf>
    <xf numFmtId="0" fontId="31" fillId="0" borderId="24" xfId="0" applyFont="1" applyBorder="1" applyAlignment="1">
      <alignment horizontal="center"/>
    </xf>
    <xf numFmtId="4" fontId="31" fillId="0" borderId="45" xfId="41" applyNumberFormat="1" applyFont="1" applyFill="1" applyBorder="1" applyAlignment="1">
      <alignment horizontal="right" vertical="center" wrapText="1" indent="1"/>
    </xf>
    <xf numFmtId="4" fontId="31" fillId="0" borderId="46" xfId="41" applyNumberFormat="1" applyFont="1" applyFill="1" applyBorder="1" applyAlignment="1">
      <alignment horizontal="right" vertical="center" wrapText="1" indent="1"/>
    </xf>
    <xf numFmtId="4" fontId="31" fillId="0" borderId="47" xfId="41" applyNumberFormat="1" applyFont="1" applyFill="1" applyBorder="1" applyAlignment="1">
      <alignment horizontal="right" vertical="center" wrapText="1" indent="1"/>
    </xf>
    <xf numFmtId="4" fontId="31" fillId="0" borderId="48" xfId="41" applyNumberFormat="1" applyFont="1" applyFill="1" applyBorder="1" applyAlignment="1">
      <alignment horizontal="right" vertical="center" wrapText="1" indent="1"/>
    </xf>
    <xf numFmtId="4" fontId="32" fillId="0" borderId="47" xfId="41" applyNumberFormat="1" applyFont="1" applyBorder="1" applyAlignment="1">
      <alignment horizontal="right" vertical="center"/>
    </xf>
    <xf numFmtId="4" fontId="32" fillId="0" borderId="46" xfId="41" applyNumberFormat="1" applyFont="1" applyBorder="1" applyAlignment="1">
      <alignment horizontal="right"/>
    </xf>
    <xf numFmtId="4" fontId="31" fillId="0" borderId="46" xfId="41" applyNumberFormat="1" applyFont="1" applyFill="1" applyBorder="1" applyAlignment="1">
      <alignment horizontal="right" vertical="center" wrapText="1"/>
    </xf>
    <xf numFmtId="4" fontId="31" fillId="0" borderId="48" xfId="41" applyNumberFormat="1" applyFont="1" applyFill="1" applyBorder="1" applyAlignment="1">
      <alignment horizontal="right" vertical="center" wrapText="1"/>
    </xf>
    <xf numFmtId="4" fontId="32" fillId="0" borderId="47" xfId="41" applyNumberFormat="1" applyFont="1" applyFill="1" applyBorder="1" applyAlignment="1">
      <alignment horizontal="right"/>
    </xf>
    <xf numFmtId="4" fontId="32" fillId="0" borderId="46" xfId="41" applyNumberFormat="1" applyFont="1" applyFill="1" applyBorder="1" applyAlignment="1">
      <alignment horizontal="right"/>
    </xf>
    <xf numFmtId="4" fontId="31" fillId="0" borderId="49" xfId="41" applyNumberFormat="1" applyFont="1" applyFill="1" applyBorder="1" applyAlignment="1">
      <alignment horizontal="right" vertical="center" wrapText="1"/>
    </xf>
    <xf numFmtId="4" fontId="31" fillId="0" borderId="49" xfId="41" applyNumberFormat="1" applyFont="1" applyFill="1" applyBorder="1" applyAlignment="1">
      <alignment horizontal="right" vertical="center" wrapText="1" indent="1"/>
    </xf>
    <xf numFmtId="4" fontId="33" fillId="0" borderId="51" xfId="42" applyNumberFormat="1" applyFont="1" applyFill="1" applyBorder="1" applyAlignment="1">
      <alignment horizontal="right" vertical="center" wrapText="1" indent="1"/>
    </xf>
    <xf numFmtId="4" fontId="31" fillId="0" borderId="52" xfId="41" applyNumberFormat="1" applyFont="1" applyFill="1" applyBorder="1" applyAlignment="1">
      <alignment horizontal="right" indent="1"/>
    </xf>
    <xf numFmtId="4" fontId="32" fillId="0" borderId="53" xfId="41" applyNumberFormat="1" applyFont="1" applyFill="1" applyBorder="1" applyAlignment="1">
      <alignment horizontal="right" vertical="center" indent="1"/>
    </xf>
    <xf numFmtId="4" fontId="31" fillId="0" borderId="52" xfId="41" applyNumberFormat="1" applyFont="1" applyFill="1" applyBorder="1" applyAlignment="1">
      <alignment horizontal="right" vertical="center" indent="1"/>
    </xf>
    <xf numFmtId="4" fontId="32" fillId="0" borderId="53" xfId="41" applyNumberFormat="1" applyFont="1" applyFill="1" applyBorder="1" applyAlignment="1">
      <alignment horizontal="right" indent="1"/>
    </xf>
    <xf numFmtId="4" fontId="32" fillId="0" borderId="53" xfId="41" applyNumberFormat="1" applyFont="1" applyFill="1" applyBorder="1" applyAlignment="1">
      <alignment horizontal="right" vertical="center" wrapText="1" indent="1"/>
    </xf>
    <xf numFmtId="4" fontId="31" fillId="0" borderId="54" xfId="41" applyNumberFormat="1" applyFont="1" applyFill="1" applyBorder="1" applyAlignment="1">
      <alignment horizontal="right" indent="1"/>
    </xf>
    <xf numFmtId="4" fontId="32" fillId="0" borderId="52" xfId="41" applyNumberFormat="1" applyFont="1" applyBorder="1" applyAlignment="1">
      <alignment horizontal="right" indent="1"/>
    </xf>
    <xf numFmtId="4" fontId="33" fillId="0" borderId="53" xfId="42" applyNumberFormat="1" applyFont="1" applyFill="1" applyBorder="1" applyAlignment="1">
      <alignment horizontal="right" vertical="center" wrapText="1" indent="1"/>
    </xf>
    <xf numFmtId="4" fontId="31" fillId="0" borderId="52" xfId="41" applyNumberFormat="1" applyFont="1" applyBorder="1" applyAlignment="1">
      <alignment horizontal="right" indent="1"/>
    </xf>
    <xf numFmtId="4" fontId="31" fillId="0" borderId="54" xfId="41" applyNumberFormat="1" applyFont="1" applyBorder="1" applyAlignment="1">
      <alignment horizontal="right" indent="1"/>
    </xf>
    <xf numFmtId="4" fontId="32" fillId="0" borderId="53" xfId="41" applyNumberFormat="1" applyFont="1" applyBorder="1" applyAlignment="1">
      <alignment horizontal="right" vertical="center" indent="1"/>
    </xf>
    <xf numFmtId="4" fontId="32" fillId="0" borderId="53" xfId="41" applyNumberFormat="1" applyFont="1" applyBorder="1" applyAlignment="1">
      <alignment horizontal="right" indent="1"/>
    </xf>
    <xf numFmtId="4" fontId="32" fillId="0" borderId="52" xfId="41" applyNumberFormat="1" applyFont="1" applyFill="1" applyBorder="1" applyAlignment="1">
      <alignment horizontal="right" indent="1"/>
    </xf>
    <xf numFmtId="4" fontId="31" fillId="0" borderId="55" xfId="41" applyNumberFormat="1" applyFont="1" applyFill="1" applyBorder="1" applyAlignment="1">
      <alignment horizontal="right" indent="1"/>
    </xf>
    <xf numFmtId="4" fontId="32" fillId="0" borderId="51" xfId="41" applyNumberFormat="1" applyFont="1" applyBorder="1" applyAlignment="1">
      <alignment horizontal="right" vertical="center" indent="1"/>
    </xf>
    <xf numFmtId="4" fontId="31" fillId="0" borderId="52" xfId="0" applyNumberFormat="1" applyFont="1" applyFill="1" applyBorder="1" applyAlignment="1">
      <alignment horizontal="right" indent="1"/>
    </xf>
    <xf numFmtId="4" fontId="31" fillId="0" borderId="55" xfId="0" applyNumberFormat="1" applyFont="1" applyFill="1" applyBorder="1" applyAlignment="1">
      <alignment horizontal="right" indent="1"/>
    </xf>
    <xf numFmtId="4" fontId="15" fillId="0" borderId="35" xfId="41" applyNumberFormat="1" applyFont="1" applyFill="1" applyBorder="1" applyAlignment="1">
      <alignment horizontal="right" indent="1"/>
    </xf>
    <xf numFmtId="4" fontId="32" fillId="0" borderId="17" xfId="41" applyNumberFormat="1" applyFont="1" applyFill="1" applyBorder="1" applyAlignment="1">
      <alignment horizontal="right" indent="1"/>
    </xf>
    <xf numFmtId="4" fontId="30" fillId="0" borderId="35" xfId="41" applyNumberFormat="1" applyFont="1" applyFill="1" applyBorder="1" applyAlignment="1">
      <alignment horizontal="right" indent="1"/>
    </xf>
    <xf numFmtId="2" fontId="31" fillId="0" borderId="15" xfId="41" applyNumberFormat="1" applyFont="1" applyFill="1" applyBorder="1" applyAlignment="1">
      <alignment horizontal="right" indent="1"/>
    </xf>
    <xf numFmtId="4" fontId="32" fillId="0" borderId="21" xfId="41" applyNumberFormat="1" applyFont="1" applyFill="1" applyBorder="1" applyAlignment="1">
      <alignment horizontal="right" vertical="center" indent="1"/>
    </xf>
    <xf numFmtId="4" fontId="31" fillId="0" borderId="12" xfId="0" applyNumberFormat="1" applyFont="1" applyFill="1" applyBorder="1" applyAlignment="1">
      <alignment horizontal="right" indent="1"/>
    </xf>
    <xf numFmtId="4" fontId="31" fillId="0" borderId="19" xfId="0" applyNumberFormat="1" applyFont="1" applyFill="1" applyBorder="1" applyAlignment="1">
      <alignment horizontal="right" indent="1"/>
    </xf>
    <xf numFmtId="4" fontId="33" fillId="25" borderId="34" xfId="42" applyNumberFormat="1" applyFont="1" applyFill="1" applyBorder="1" applyAlignment="1">
      <alignment horizontal="right" vertical="center" wrapText="1" indent="1"/>
    </xf>
    <xf numFmtId="4" fontId="31" fillId="25" borderId="35" xfId="41" applyNumberFormat="1" applyFont="1" applyFill="1" applyBorder="1" applyAlignment="1">
      <alignment horizontal="right" indent="1"/>
    </xf>
    <xf numFmtId="4" fontId="32" fillId="25" borderId="20" xfId="41" applyNumberFormat="1" applyFont="1" applyFill="1" applyBorder="1" applyAlignment="1">
      <alignment horizontal="right" indent="2"/>
    </xf>
    <xf numFmtId="4" fontId="31" fillId="25" borderId="12" xfId="41" applyNumberFormat="1" applyFont="1" applyFill="1" applyBorder="1" applyAlignment="1">
      <alignment horizontal="right" indent="2"/>
    </xf>
    <xf numFmtId="4" fontId="32" fillId="25" borderId="20" xfId="41" applyNumberFormat="1" applyFont="1" applyFill="1" applyBorder="1" applyAlignment="1">
      <alignment horizontal="right" indent="1"/>
    </xf>
    <xf numFmtId="4" fontId="31" fillId="25" borderId="12" xfId="41" applyNumberFormat="1" applyFont="1" applyFill="1" applyBorder="1" applyAlignment="1">
      <alignment horizontal="right" indent="1"/>
    </xf>
    <xf numFmtId="4" fontId="31" fillId="25" borderId="16" xfId="41" applyNumberFormat="1" applyFont="1" applyFill="1" applyBorder="1" applyAlignment="1">
      <alignment horizontal="right" indent="1"/>
    </xf>
    <xf numFmtId="4" fontId="32" fillId="25" borderId="35" xfId="41" applyNumberFormat="1" applyFont="1" applyFill="1" applyBorder="1" applyAlignment="1">
      <alignment horizontal="right" indent="1"/>
    </xf>
    <xf numFmtId="4" fontId="32" fillId="25" borderId="37" xfId="41" applyNumberFormat="1" applyFont="1" applyFill="1" applyBorder="1" applyAlignment="1">
      <alignment horizontal="right" indent="1"/>
    </xf>
    <xf numFmtId="4" fontId="32" fillId="25" borderId="28" xfId="41" applyNumberFormat="1" applyFont="1" applyFill="1" applyBorder="1" applyAlignment="1">
      <alignment horizontal="right" indent="1"/>
    </xf>
    <xf numFmtId="4" fontId="32" fillId="25" borderId="12" xfId="41" applyNumberFormat="1" applyFont="1" applyFill="1" applyBorder="1" applyAlignment="1">
      <alignment horizontal="right" indent="1"/>
    </xf>
    <xf numFmtId="4" fontId="33" fillId="25" borderId="28" xfId="42" applyNumberFormat="1" applyFont="1" applyFill="1" applyBorder="1" applyAlignment="1">
      <alignment horizontal="right" vertical="center" wrapText="1" indent="1"/>
    </xf>
    <xf numFmtId="4" fontId="32" fillId="25" borderId="37" xfId="41" applyNumberFormat="1" applyFont="1" applyFill="1" applyBorder="1" applyAlignment="1">
      <alignment horizontal="right" vertical="center" indent="1"/>
    </xf>
    <xf numFmtId="4" fontId="31" fillId="25" borderId="36" xfId="41" applyNumberFormat="1" applyFont="1" applyFill="1" applyBorder="1" applyAlignment="1">
      <alignment horizontal="right" indent="1"/>
    </xf>
    <xf numFmtId="2" fontId="31" fillId="25" borderId="35" xfId="41" applyNumberFormat="1" applyFont="1" applyFill="1" applyBorder="1" applyAlignment="1">
      <alignment horizontal="right" indent="1"/>
    </xf>
    <xf numFmtId="2" fontId="31" fillId="25" borderId="36" xfId="41" applyNumberFormat="1" applyFont="1" applyFill="1" applyBorder="1" applyAlignment="1">
      <alignment horizontal="right" indent="1"/>
    </xf>
    <xf numFmtId="4" fontId="33" fillId="25" borderId="12" xfId="42" applyNumberFormat="1" applyFont="1" applyFill="1" applyBorder="1" applyAlignment="1">
      <alignment horizontal="right" vertical="center" wrapText="1" indent="1"/>
    </xf>
    <xf numFmtId="2" fontId="31" fillId="25" borderId="12" xfId="41" applyNumberFormat="1" applyFont="1" applyFill="1" applyBorder="1" applyAlignment="1">
      <alignment horizontal="right" indent="1"/>
    </xf>
    <xf numFmtId="4" fontId="32" fillId="25" borderId="34" xfId="41" applyNumberFormat="1" applyFont="1" applyFill="1" applyBorder="1" applyAlignment="1">
      <alignment horizontal="right" vertical="center" indent="1"/>
    </xf>
    <xf numFmtId="4" fontId="31" fillId="25" borderId="35" xfId="0" applyNumberFormat="1" applyFont="1" applyFill="1" applyBorder="1" applyAlignment="1">
      <alignment horizontal="right" indent="1"/>
    </xf>
    <xf numFmtId="4" fontId="31" fillId="25" borderId="39" xfId="0" applyNumberFormat="1" applyFont="1" applyFill="1" applyBorder="1" applyAlignment="1">
      <alignment horizontal="right" indent="1"/>
    </xf>
    <xf numFmtId="0" fontId="16" fillId="25" borderId="0" xfId="41" applyFont="1" applyFill="1" applyAlignment="1"/>
    <xf numFmtId="0" fontId="16" fillId="25" borderId="0" xfId="41" applyFont="1" applyFill="1"/>
    <xf numFmtId="4" fontId="16" fillId="25" borderId="0" xfId="41" applyNumberFormat="1" applyFont="1" applyFill="1"/>
    <xf numFmtId="4" fontId="16" fillId="25" borderId="0" xfId="41" applyNumberFormat="1" applyFont="1" applyFill="1" applyAlignment="1"/>
    <xf numFmtId="4" fontId="32" fillId="25" borderId="35" xfId="41" applyNumberFormat="1" applyFont="1" applyFill="1" applyBorder="1" applyAlignment="1">
      <alignment horizontal="right" vertical="center" indent="1"/>
    </xf>
    <xf numFmtId="4" fontId="32" fillId="0" borderId="52" xfId="41" applyNumberFormat="1" applyFont="1" applyFill="1" applyBorder="1" applyAlignment="1">
      <alignment horizontal="right" vertical="center" indent="1"/>
    </xf>
    <xf numFmtId="4" fontId="16" fillId="0" borderId="0" xfId="41" applyNumberFormat="1" applyFont="1" applyAlignment="1"/>
    <xf numFmtId="4" fontId="31" fillId="25" borderId="39" xfId="41" applyNumberFormat="1" applyFont="1" applyFill="1" applyBorder="1" applyAlignment="1">
      <alignment horizontal="right" indent="1"/>
    </xf>
    <xf numFmtId="4" fontId="31" fillId="0" borderId="56" xfId="41" applyNumberFormat="1" applyFont="1" applyFill="1" applyBorder="1" applyAlignment="1">
      <alignment horizontal="right" vertical="center" wrapText="1" indent="1"/>
    </xf>
    <xf numFmtId="0" fontId="32" fillId="26" borderId="40" xfId="41" applyNumberFormat="1" applyFont="1" applyFill="1" applyBorder="1" applyAlignment="1">
      <alignment horizontal="center" vertical="center"/>
    </xf>
    <xf numFmtId="0" fontId="32" fillId="26" borderId="41" xfId="41" applyFont="1" applyFill="1" applyBorder="1" applyAlignment="1">
      <alignment horizontal="center" vertical="center" wrapText="1"/>
    </xf>
    <xf numFmtId="0" fontId="32" fillId="26" borderId="13" xfId="41" applyNumberFormat="1" applyFont="1" applyFill="1" applyBorder="1" applyAlignment="1">
      <alignment horizontal="center" vertical="center"/>
    </xf>
    <xf numFmtId="0" fontId="32" fillId="26" borderId="14" xfId="41" applyFont="1" applyFill="1" applyBorder="1" applyAlignment="1">
      <alignment horizontal="center" vertical="center" wrapText="1"/>
    </xf>
    <xf numFmtId="0" fontId="39" fillId="0" borderId="0" xfId="41" applyFont="1" applyFill="1" applyAlignment="1">
      <alignment horizontal="right"/>
    </xf>
    <xf numFmtId="0" fontId="31" fillId="0" borderId="14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2" fillId="0" borderId="50" xfId="41" applyFont="1" applyBorder="1" applyAlignment="1">
      <alignment horizontal="center" vertical="center"/>
    </xf>
    <xf numFmtId="0" fontId="32" fillId="25" borderId="33" xfId="41" applyFont="1" applyFill="1" applyBorder="1" applyAlignment="1">
      <alignment horizontal="center" vertical="center"/>
    </xf>
    <xf numFmtId="0" fontId="32" fillId="28" borderId="33" xfId="41" applyFont="1" applyFill="1" applyBorder="1" applyAlignment="1">
      <alignment horizontal="center" vertical="center"/>
    </xf>
    <xf numFmtId="4" fontId="32" fillId="28" borderId="52" xfId="41" applyNumberFormat="1" applyFont="1" applyFill="1" applyBorder="1" applyAlignment="1">
      <alignment horizontal="right" indent="1"/>
    </xf>
    <xf numFmtId="0" fontId="32" fillId="27" borderId="22" xfId="41" applyFont="1" applyFill="1" applyBorder="1" applyAlignment="1" applyProtection="1">
      <alignment horizontal="right" vertical="center"/>
      <protection locked="0"/>
    </xf>
    <xf numFmtId="4" fontId="33" fillId="27" borderId="42" xfId="42" applyNumberFormat="1" applyFont="1" applyFill="1" applyBorder="1" applyAlignment="1">
      <alignment horizontal="right" vertical="center" wrapText="1" indent="1"/>
    </xf>
    <xf numFmtId="4" fontId="33" fillId="27" borderId="11" xfId="42" applyNumberFormat="1" applyFont="1" applyFill="1" applyBorder="1" applyAlignment="1">
      <alignment horizontal="right" vertical="center" wrapText="1" indent="1"/>
    </xf>
    <xf numFmtId="4" fontId="31" fillId="27" borderId="22" xfId="41" applyNumberFormat="1" applyFont="1" applyFill="1" applyBorder="1" applyAlignment="1">
      <alignment horizontal="right" vertical="center" wrapText="1" indent="1"/>
    </xf>
    <xf numFmtId="4" fontId="31" fillId="27" borderId="46" xfId="41" applyNumberFormat="1" applyFont="1" applyFill="1" applyBorder="1" applyAlignment="1">
      <alignment horizontal="right" vertical="center" wrapText="1" indent="1"/>
    </xf>
    <xf numFmtId="4" fontId="32" fillId="28" borderId="35" xfId="41" applyNumberFormat="1" applyFont="1" applyFill="1" applyBorder="1" applyAlignment="1">
      <alignment horizontal="right" indent="1"/>
    </xf>
    <xf numFmtId="4" fontId="32" fillId="28" borderId="12" xfId="41" applyNumberFormat="1" applyFont="1" applyFill="1" applyBorder="1" applyAlignment="1">
      <alignment horizontal="right" indent="1"/>
    </xf>
    <xf numFmtId="0" fontId="16" fillId="25" borderId="30" xfId="41" applyNumberFormat="1" applyFont="1" applyFill="1" applyBorder="1" applyAlignment="1">
      <alignment horizontal="center" wrapText="1"/>
    </xf>
    <xf numFmtId="0" fontId="16" fillId="25" borderId="24" xfId="41" applyNumberFormat="1" applyFont="1" applyFill="1" applyBorder="1" applyAlignment="1">
      <alignment horizontal="center" wrapText="1"/>
    </xf>
    <xf numFmtId="0" fontId="28" fillId="0" borderId="0" xfId="41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30" xfId="41" applyNumberFormat="1" applyFont="1" applyBorder="1" applyAlignment="1">
      <alignment horizontal="center" vertical="center"/>
    </xf>
    <xf numFmtId="0" fontId="32" fillId="0" borderId="22" xfId="41" applyNumberFormat="1" applyFont="1" applyBorder="1" applyAlignment="1">
      <alignment horizontal="center" vertical="center"/>
    </xf>
    <xf numFmtId="0" fontId="32" fillId="27" borderId="31" xfId="41" applyFont="1" applyFill="1" applyBorder="1" applyAlignment="1">
      <alignment horizontal="center" vertical="center"/>
    </xf>
    <xf numFmtId="0" fontId="32" fillId="27" borderId="32" xfId="41" applyFont="1" applyFill="1" applyBorder="1" applyAlignment="1">
      <alignment horizontal="center" vertical="center"/>
    </xf>
    <xf numFmtId="0" fontId="36" fillId="28" borderId="45" xfId="41" applyFont="1" applyFill="1" applyBorder="1" applyAlignment="1">
      <alignment horizontal="center" vertical="center"/>
    </xf>
    <xf numFmtId="0" fontId="36" fillId="28" borderId="21" xfId="41" applyFont="1" applyFill="1" applyBorder="1" applyAlignment="1">
      <alignment horizontal="center" vertical="center"/>
    </xf>
    <xf numFmtId="0" fontId="38" fillId="29" borderId="57" xfId="41" applyFont="1" applyFill="1" applyBorder="1" applyAlignment="1">
      <alignment horizontal="center" vertical="center"/>
    </xf>
    <xf numFmtId="0" fontId="38" fillId="29" borderId="58" xfId="41" applyFont="1" applyFill="1" applyBorder="1" applyAlignment="1">
      <alignment horizontal="center" vertical="center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3"/>
  <sheetViews>
    <sheetView tabSelected="1" workbookViewId="0">
      <selection activeCell="C17" sqref="C17"/>
    </sheetView>
  </sheetViews>
  <sheetFormatPr defaultColWidth="9.1796875" defaultRowHeight="13" x14ac:dyDescent="0.3"/>
  <cols>
    <col min="1" max="1" width="34.6328125" style="2" customWidth="1"/>
    <col min="2" max="2" width="15.7265625" style="2" customWidth="1"/>
    <col min="3" max="5" width="15.7265625" style="3" customWidth="1"/>
    <col min="6" max="6" width="11.81640625" style="4" customWidth="1"/>
    <col min="7" max="7" width="10.81640625" style="4" hidden="1" customWidth="1"/>
    <col min="8" max="8" width="15.7265625" style="2" customWidth="1"/>
    <col min="9" max="10" width="15.7265625" style="3" customWidth="1"/>
    <col min="11" max="11" width="11" style="2" customWidth="1"/>
    <col min="12" max="12" width="10.81640625" style="2" customWidth="1"/>
    <col min="13" max="13" width="12.26953125" style="2" customWidth="1"/>
    <col min="14" max="16384" width="9.1796875" style="2"/>
  </cols>
  <sheetData>
    <row r="1" spans="1:13" ht="25" customHeight="1" thickBot="1" x14ac:dyDescent="0.4">
      <c r="A1" s="170" t="s">
        <v>49</v>
      </c>
      <c r="B1" s="170"/>
      <c r="C1" s="170"/>
      <c r="D1" s="170"/>
      <c r="E1" s="170"/>
      <c r="F1" s="170"/>
      <c r="G1" s="170"/>
      <c r="H1" s="170"/>
      <c r="I1" s="170"/>
      <c r="J1" s="178" t="s">
        <v>48</v>
      </c>
      <c r="K1" s="179"/>
    </row>
    <row r="2" spans="1:13" ht="16.5" customHeight="1" x14ac:dyDescent="0.35">
      <c r="A2" s="171" t="s">
        <v>19</v>
      </c>
      <c r="B2" s="171"/>
      <c r="C2" s="171"/>
      <c r="D2" s="171"/>
      <c r="E2" s="171"/>
      <c r="F2" s="171"/>
      <c r="G2" s="171"/>
      <c r="H2" s="171"/>
      <c r="I2" s="69"/>
      <c r="J2" s="7"/>
    </row>
    <row r="3" spans="1:13" ht="14.5" customHeight="1" thickBot="1" x14ac:dyDescent="0.35">
      <c r="A3" s="5" t="s">
        <v>21</v>
      </c>
      <c r="B3" s="5"/>
      <c r="C3" s="24"/>
      <c r="D3" s="24"/>
      <c r="E3" s="24"/>
      <c r="F3" s="6"/>
      <c r="G3" s="6"/>
      <c r="H3" s="5"/>
      <c r="I3" s="70"/>
    </row>
    <row r="4" spans="1:13" ht="17" customHeight="1" x14ac:dyDescent="0.3">
      <c r="A4" s="172" t="s">
        <v>0</v>
      </c>
      <c r="B4" s="150" t="s">
        <v>10</v>
      </c>
      <c r="C4" s="174" t="s">
        <v>35</v>
      </c>
      <c r="D4" s="175"/>
      <c r="E4" s="152" t="s">
        <v>10</v>
      </c>
      <c r="F4" s="31" t="s">
        <v>7</v>
      </c>
      <c r="G4" s="82" t="s">
        <v>26</v>
      </c>
      <c r="H4" s="176" t="s">
        <v>16</v>
      </c>
      <c r="I4" s="177"/>
      <c r="J4" s="154" t="s">
        <v>28</v>
      </c>
    </row>
    <row r="5" spans="1:13" ht="16" customHeight="1" thickBot="1" x14ac:dyDescent="0.35">
      <c r="A5" s="173"/>
      <c r="B5" s="151" t="s">
        <v>31</v>
      </c>
      <c r="C5" s="25" t="s">
        <v>8</v>
      </c>
      <c r="D5" s="26" t="s">
        <v>11</v>
      </c>
      <c r="E5" s="153" t="s">
        <v>41</v>
      </c>
      <c r="F5" s="155" t="s">
        <v>9</v>
      </c>
      <c r="G5" s="156" t="s">
        <v>27</v>
      </c>
      <c r="H5" s="157" t="s">
        <v>36</v>
      </c>
      <c r="I5" s="158" t="s">
        <v>37</v>
      </c>
      <c r="J5" s="159" t="s">
        <v>30</v>
      </c>
    </row>
    <row r="6" spans="1:13" x14ac:dyDescent="0.3">
      <c r="A6" s="32" t="s">
        <v>17</v>
      </c>
      <c r="B6" s="60">
        <v>67999.392890000003</v>
      </c>
      <c r="C6" s="8">
        <f>C7</f>
        <v>67946.411999999997</v>
      </c>
      <c r="D6" s="8">
        <f t="shared" ref="D6:I6" si="0">D7</f>
        <v>36946.411999999997</v>
      </c>
      <c r="E6" s="8">
        <f t="shared" si="0"/>
        <v>60137.426160000003</v>
      </c>
      <c r="F6" s="8">
        <f t="shared" si="0"/>
        <v>162.76932699175228</v>
      </c>
      <c r="G6" s="83"/>
      <c r="H6" s="95">
        <f t="shared" si="0"/>
        <v>31209.837</v>
      </c>
      <c r="I6" s="120">
        <f t="shared" si="0"/>
        <v>108072.56320999999</v>
      </c>
      <c r="J6" s="8">
        <v>131263.57737000001</v>
      </c>
      <c r="K6" s="58"/>
    </row>
    <row r="7" spans="1:13" ht="14.25" customHeight="1" x14ac:dyDescent="0.3">
      <c r="A7" s="34" t="s">
        <v>6</v>
      </c>
      <c r="B7" s="61">
        <v>67999.392890000003</v>
      </c>
      <c r="C7" s="20">
        <v>67946.411999999997</v>
      </c>
      <c r="D7" s="20">
        <v>36946.411999999997</v>
      </c>
      <c r="E7" s="59">
        <v>60137.426160000003</v>
      </c>
      <c r="F7" s="17">
        <f>E7/D7*100</f>
        <v>162.76932699175228</v>
      </c>
      <c r="G7" s="84"/>
      <c r="H7" s="96">
        <v>31209.837</v>
      </c>
      <c r="I7" s="121">
        <v>108072.56320999999</v>
      </c>
      <c r="J7" s="71">
        <v>131263.57737000001</v>
      </c>
      <c r="K7" s="58"/>
    </row>
    <row r="8" spans="1:13" s="19" customFormat="1" x14ac:dyDescent="0.3">
      <c r="A8" s="40" t="s">
        <v>22</v>
      </c>
      <c r="B8" s="62">
        <v>25336</v>
      </c>
      <c r="C8" s="12">
        <f>C9</f>
        <v>27870</v>
      </c>
      <c r="D8" s="12">
        <f t="shared" ref="D8:E8" si="1">D9</f>
        <v>27870</v>
      </c>
      <c r="E8" s="12">
        <f t="shared" si="1"/>
        <v>27870</v>
      </c>
      <c r="F8" s="56">
        <f t="shared" ref="F8:F21" si="2">E8/D8*100</f>
        <v>100</v>
      </c>
      <c r="G8" s="85"/>
      <c r="H8" s="97">
        <v>0</v>
      </c>
      <c r="I8" s="122">
        <f>I9</f>
        <v>0</v>
      </c>
      <c r="J8" s="44">
        <v>0</v>
      </c>
      <c r="K8" s="58"/>
    </row>
    <row r="9" spans="1:13" s="19" customFormat="1" x14ac:dyDescent="0.3">
      <c r="A9" s="34" t="s">
        <v>6</v>
      </c>
      <c r="B9" s="61">
        <v>25336</v>
      </c>
      <c r="C9" s="20">
        <v>27870</v>
      </c>
      <c r="D9" s="20">
        <v>27870</v>
      </c>
      <c r="E9" s="20">
        <v>27870</v>
      </c>
      <c r="F9" s="17">
        <f t="shared" si="2"/>
        <v>100</v>
      </c>
      <c r="G9" s="84"/>
      <c r="H9" s="98">
        <v>0</v>
      </c>
      <c r="I9" s="123">
        <v>0</v>
      </c>
      <c r="J9" s="50">
        <v>0</v>
      </c>
      <c r="K9" s="58"/>
    </row>
    <row r="10" spans="1:13" x14ac:dyDescent="0.3">
      <c r="A10" s="40" t="s">
        <v>1</v>
      </c>
      <c r="B10" s="62">
        <v>482745.97168000002</v>
      </c>
      <c r="C10" s="12">
        <f>C11+C12</f>
        <v>439363</v>
      </c>
      <c r="D10" s="12">
        <f>D11+D12</f>
        <v>506238.91499999998</v>
      </c>
      <c r="E10" s="12">
        <f>E11+E12</f>
        <v>554148.64751000004</v>
      </c>
      <c r="F10" s="56">
        <f t="shared" si="2"/>
        <v>109.46385808961369</v>
      </c>
      <c r="G10" s="85"/>
      <c r="H10" s="99">
        <f>H11+H12</f>
        <v>114654.77617999999</v>
      </c>
      <c r="I10" s="124">
        <f>I11+I12</f>
        <v>71492.688179999997</v>
      </c>
      <c r="J10" s="44">
        <v>121062.22087999999</v>
      </c>
      <c r="K10" s="58"/>
      <c r="L10" s="1"/>
      <c r="M10" s="3"/>
    </row>
    <row r="11" spans="1:13" x14ac:dyDescent="0.3">
      <c r="A11" s="34" t="s">
        <v>6</v>
      </c>
      <c r="B11" s="61">
        <v>89428.065069999997</v>
      </c>
      <c r="C11" s="20">
        <v>106123</v>
      </c>
      <c r="D11" s="20">
        <v>106123</v>
      </c>
      <c r="E11" s="20">
        <v>125540.72412</v>
      </c>
      <c r="F11" s="17">
        <f t="shared" si="2"/>
        <v>118.2973757997795</v>
      </c>
      <c r="G11" s="84"/>
      <c r="H11" s="96">
        <v>34479.63164</v>
      </c>
      <c r="I11" s="125">
        <v>18707.164410000001</v>
      </c>
      <c r="J11" s="50">
        <v>38124.888529999997</v>
      </c>
      <c r="K11" s="58"/>
      <c r="L11" s="1"/>
      <c r="M11" s="3"/>
    </row>
    <row r="12" spans="1:13" x14ac:dyDescent="0.3">
      <c r="A12" s="38" t="s">
        <v>5</v>
      </c>
      <c r="B12" s="63">
        <v>393317.90661000001</v>
      </c>
      <c r="C12" s="21">
        <v>333240</v>
      </c>
      <c r="D12" s="21">
        <v>400115.91499999998</v>
      </c>
      <c r="E12" s="21">
        <v>428607.92339000001</v>
      </c>
      <c r="F12" s="18">
        <f t="shared" si="2"/>
        <v>107.12093853852326</v>
      </c>
      <c r="G12" s="86"/>
      <c r="H12" s="101">
        <v>80175.144539999994</v>
      </c>
      <c r="I12" s="126">
        <v>52785.52377</v>
      </c>
      <c r="J12" s="72">
        <v>82937.332349999997</v>
      </c>
      <c r="K12" s="58"/>
      <c r="L12" s="1"/>
      <c r="M12" s="3"/>
    </row>
    <row r="13" spans="1:13" ht="15.75" customHeight="1" x14ac:dyDescent="0.3">
      <c r="A13" s="47" t="s">
        <v>23</v>
      </c>
      <c r="B13" s="64">
        <v>78683.914000000004</v>
      </c>
      <c r="C13" s="12">
        <f>C14</f>
        <v>90000</v>
      </c>
      <c r="D13" s="12">
        <f t="shared" ref="D13:F13" si="3">D14</f>
        <v>90000</v>
      </c>
      <c r="E13" s="12">
        <f t="shared" si="3"/>
        <v>89187.674400000004</v>
      </c>
      <c r="F13" s="12">
        <f t="shared" si="3"/>
        <v>99.09741600000001</v>
      </c>
      <c r="G13" s="84"/>
      <c r="H13" s="108">
        <f>H14</f>
        <v>1358.6937600000001</v>
      </c>
      <c r="I13" s="127">
        <f>I14</f>
        <v>2188.8085999999998</v>
      </c>
      <c r="J13" s="39">
        <v>1376.4829999999999</v>
      </c>
      <c r="K13" s="58"/>
      <c r="L13" s="1"/>
      <c r="M13" s="3"/>
    </row>
    <row r="14" spans="1:13" x14ac:dyDescent="0.3">
      <c r="A14" s="34" t="s">
        <v>6</v>
      </c>
      <c r="B14" s="61">
        <v>78683.914000000004</v>
      </c>
      <c r="C14" s="20">
        <v>90000</v>
      </c>
      <c r="D14" s="20">
        <v>90000</v>
      </c>
      <c r="E14" s="59">
        <v>89187.674400000004</v>
      </c>
      <c r="F14" s="17">
        <f t="shared" si="2"/>
        <v>99.09741600000001</v>
      </c>
      <c r="G14" s="84"/>
      <c r="H14" s="96">
        <v>1358.6937600000001</v>
      </c>
      <c r="I14" s="121">
        <v>2188.8085999999998</v>
      </c>
      <c r="J14" s="113">
        <v>1376.4829999999999</v>
      </c>
      <c r="K14" s="58"/>
      <c r="L14" s="1"/>
      <c r="M14" s="3"/>
    </row>
    <row r="15" spans="1:13" x14ac:dyDescent="0.3">
      <c r="A15" s="40" t="s">
        <v>2</v>
      </c>
      <c r="B15" s="62">
        <v>759832.28317000007</v>
      </c>
      <c r="C15" s="12">
        <f>C16+C17</f>
        <v>725687</v>
      </c>
      <c r="D15" s="12">
        <f>D16+D17</f>
        <v>703582.09699999995</v>
      </c>
      <c r="E15" s="9">
        <f>E16+E17</f>
        <v>663055.21843000001</v>
      </c>
      <c r="F15" s="56">
        <f t="shared" si="2"/>
        <v>94.239921859467103</v>
      </c>
      <c r="G15" s="85"/>
      <c r="H15" s="99">
        <f>H16+H17</f>
        <v>213513.72256999998</v>
      </c>
      <c r="I15" s="128">
        <f>I16+I17</f>
        <v>326568.43589000002</v>
      </c>
      <c r="J15" s="41">
        <v>286839.94659000001</v>
      </c>
      <c r="K15" s="58"/>
    </row>
    <row r="16" spans="1:13" x14ac:dyDescent="0.3">
      <c r="A16" s="34" t="s">
        <v>6</v>
      </c>
      <c r="B16" s="61">
        <v>133265.41133</v>
      </c>
      <c r="C16" s="20">
        <v>148828</v>
      </c>
      <c r="D16" s="20">
        <v>139481.10500000001</v>
      </c>
      <c r="E16" s="59">
        <v>121704.7568</v>
      </c>
      <c r="F16" s="17">
        <f t="shared" si="2"/>
        <v>87.255371829754282</v>
      </c>
      <c r="G16" s="84"/>
      <c r="H16" s="96">
        <v>15258.71133</v>
      </c>
      <c r="I16" s="121">
        <v>73711.724130000002</v>
      </c>
      <c r="J16" s="71">
        <v>55957.596590000001</v>
      </c>
      <c r="K16" s="58"/>
    </row>
    <row r="17" spans="1:12" x14ac:dyDescent="0.3">
      <c r="A17" s="34" t="s">
        <v>5</v>
      </c>
      <c r="B17" s="61">
        <v>626566.87184000004</v>
      </c>
      <c r="C17" s="20">
        <v>576859</v>
      </c>
      <c r="D17" s="20">
        <v>564100.99199999997</v>
      </c>
      <c r="E17" s="59">
        <v>541350.46163000003</v>
      </c>
      <c r="F17" s="17">
        <f t="shared" si="2"/>
        <v>95.966940194638056</v>
      </c>
      <c r="G17" s="84"/>
      <c r="H17" s="96">
        <v>198255.01123999999</v>
      </c>
      <c r="I17" s="121">
        <v>252856.71176000001</v>
      </c>
      <c r="J17" s="71">
        <v>230882.35</v>
      </c>
      <c r="K17" s="58"/>
    </row>
    <row r="18" spans="1:12" x14ac:dyDescent="0.3">
      <c r="A18" s="40" t="s">
        <v>24</v>
      </c>
      <c r="B18" s="62">
        <v>257579.46719</v>
      </c>
      <c r="C18" s="12">
        <f>C19</f>
        <v>268619.75</v>
      </c>
      <c r="D18" s="12">
        <f t="shared" ref="D18:E18" si="4">D19</f>
        <v>268619.75</v>
      </c>
      <c r="E18" s="12">
        <f t="shared" si="4"/>
        <v>268634.93180999998</v>
      </c>
      <c r="F18" s="56">
        <f t="shared" si="2"/>
        <v>100.00565178472543</v>
      </c>
      <c r="G18" s="85"/>
      <c r="H18" s="99">
        <f>H19</f>
        <v>57.286810000000003</v>
      </c>
      <c r="I18" s="129">
        <f t="shared" ref="I18" si="5">I19</f>
        <v>207.94800000000001</v>
      </c>
      <c r="J18" s="114">
        <v>223.12980999999999</v>
      </c>
      <c r="K18" s="58"/>
    </row>
    <row r="19" spans="1:12" x14ac:dyDescent="0.3">
      <c r="A19" s="34" t="s">
        <v>6</v>
      </c>
      <c r="B19" s="61">
        <v>257579.46719</v>
      </c>
      <c r="C19" s="20">
        <v>268619.75</v>
      </c>
      <c r="D19" s="20">
        <v>268619.75</v>
      </c>
      <c r="E19" s="59">
        <v>268634.93180999998</v>
      </c>
      <c r="F19" s="17">
        <f t="shared" si="2"/>
        <v>100.00565178472543</v>
      </c>
      <c r="G19" s="84"/>
      <c r="H19" s="96">
        <v>57.286810000000003</v>
      </c>
      <c r="I19" s="121">
        <v>207.94800000000001</v>
      </c>
      <c r="J19" s="71">
        <v>223.12980999999999</v>
      </c>
      <c r="K19" s="58"/>
    </row>
    <row r="20" spans="1:12" x14ac:dyDescent="0.3">
      <c r="A20" s="42" t="s">
        <v>12</v>
      </c>
      <c r="B20" s="62">
        <v>4343275.6497499999</v>
      </c>
      <c r="C20" s="23">
        <f>C21+C22</f>
        <v>4360546</v>
      </c>
      <c r="D20" s="12">
        <f>D21+D22</f>
        <v>4355919</v>
      </c>
      <c r="E20" s="9">
        <f t="shared" ref="E20" si="6">E21+E22</f>
        <v>4486949.7808500007</v>
      </c>
      <c r="F20" s="56">
        <f t="shared" si="2"/>
        <v>103.00810875615458</v>
      </c>
      <c r="G20" s="85"/>
      <c r="H20" s="100">
        <v>143998.87002999999</v>
      </c>
      <c r="I20" s="128">
        <f>I21+I22</f>
        <v>245081.71638</v>
      </c>
      <c r="J20" s="43">
        <v>376112.48383000004</v>
      </c>
      <c r="K20" s="58"/>
    </row>
    <row r="21" spans="1:12" x14ac:dyDescent="0.3">
      <c r="A21" s="34" t="s">
        <v>6</v>
      </c>
      <c r="B21" s="61">
        <v>123218.33481</v>
      </c>
      <c r="C21" s="20">
        <v>109783</v>
      </c>
      <c r="D21" s="20">
        <v>109783</v>
      </c>
      <c r="E21" s="59">
        <v>132204.29592</v>
      </c>
      <c r="F21" s="17">
        <f t="shared" si="2"/>
        <v>120.42328586393158</v>
      </c>
      <c r="G21" s="84"/>
      <c r="H21" s="96">
        <v>25285.870029999998</v>
      </c>
      <c r="I21" s="125">
        <v>48752.117480000001</v>
      </c>
      <c r="J21" s="71">
        <v>71173.399999999994</v>
      </c>
      <c r="K21" s="58"/>
    </row>
    <row r="22" spans="1:12" ht="13.5" thickBot="1" x14ac:dyDescent="0.35">
      <c r="A22" s="38" t="s">
        <v>5</v>
      </c>
      <c r="B22" s="63">
        <v>4220057.31494</v>
      </c>
      <c r="C22" s="20">
        <v>4250763</v>
      </c>
      <c r="D22" s="20">
        <v>4246136</v>
      </c>
      <c r="E22" s="59">
        <v>4354745.4849300003</v>
      </c>
      <c r="F22" s="17">
        <v>0</v>
      </c>
      <c r="G22" s="84"/>
      <c r="H22" s="101">
        <v>118713</v>
      </c>
      <c r="I22" s="126">
        <v>196329.59890000001</v>
      </c>
      <c r="J22" s="74">
        <v>304939.08383000002</v>
      </c>
      <c r="K22" s="58"/>
    </row>
    <row r="23" spans="1:12" ht="24.75" customHeight="1" x14ac:dyDescent="0.3">
      <c r="A23" s="40" t="s">
        <v>42</v>
      </c>
      <c r="B23" s="62">
        <v>4995876.5045400001</v>
      </c>
      <c r="C23" s="12">
        <f>C25+C26+C27</f>
        <v>5862370.3330000006</v>
      </c>
      <c r="D23" s="12">
        <f t="shared" ref="D23:E23" si="7">D25+D26+D27</f>
        <v>5561950.3330000006</v>
      </c>
      <c r="E23" s="9">
        <f t="shared" si="7"/>
        <v>5029693.5967399999</v>
      </c>
      <c r="F23" s="56">
        <f t="shared" ref="F23:F48" si="8">E23/D23*100</f>
        <v>90.430393937500114</v>
      </c>
      <c r="G23" s="85"/>
      <c r="H23" s="99">
        <f>H25+H26+H27</f>
        <v>345081.14870000002</v>
      </c>
      <c r="I23" s="124">
        <f>I25+I26+I27</f>
        <v>1365828.1272799999</v>
      </c>
      <c r="J23" s="44">
        <v>835571.39637999993</v>
      </c>
      <c r="K23" s="168" t="s">
        <v>33</v>
      </c>
      <c r="L23" s="169"/>
    </row>
    <row r="24" spans="1:12" x14ac:dyDescent="0.3">
      <c r="A24" s="33" t="s">
        <v>15</v>
      </c>
      <c r="B24" s="64">
        <v>2550886.4474299997</v>
      </c>
      <c r="C24" s="13">
        <f>C25+C26</f>
        <v>2179037</v>
      </c>
      <c r="D24" s="13">
        <f t="shared" ref="D24:E24" si="9">D25+D26</f>
        <v>1878617</v>
      </c>
      <c r="E24" s="11">
        <f t="shared" si="9"/>
        <v>1751348.7367200002</v>
      </c>
      <c r="F24" s="17">
        <f t="shared" si="8"/>
        <v>93.225427892965953</v>
      </c>
      <c r="G24" s="84"/>
      <c r="H24" s="102">
        <f>H25+H26</f>
        <v>345081.14870000002</v>
      </c>
      <c r="I24" s="130">
        <f>I25+I26</f>
        <v>861104.07924999995</v>
      </c>
      <c r="J24" s="37">
        <v>735835.82132999995</v>
      </c>
      <c r="K24" s="141" t="s">
        <v>32</v>
      </c>
      <c r="L24" s="142" t="s">
        <v>38</v>
      </c>
    </row>
    <row r="25" spans="1:12" x14ac:dyDescent="0.3">
      <c r="A25" s="34" t="s">
        <v>6</v>
      </c>
      <c r="B25" s="61">
        <v>1060347.40491</v>
      </c>
      <c r="C25" s="20">
        <v>472787</v>
      </c>
      <c r="D25" s="20">
        <v>472787</v>
      </c>
      <c r="E25" s="59">
        <v>476443.92800000001</v>
      </c>
      <c r="F25" s="17">
        <f t="shared" si="8"/>
        <v>100.77348319644999</v>
      </c>
      <c r="G25" s="84"/>
      <c r="H25" s="96">
        <v>4538.0793899999999</v>
      </c>
      <c r="I25" s="125">
        <v>381461.37663999997</v>
      </c>
      <c r="J25" s="50">
        <v>387118.31</v>
      </c>
      <c r="K25" s="143">
        <v>344054.59123000002</v>
      </c>
      <c r="L25" s="144">
        <v>344054.59123000002</v>
      </c>
    </row>
    <row r="26" spans="1:12" x14ac:dyDescent="0.3">
      <c r="A26" s="34" t="s">
        <v>5</v>
      </c>
      <c r="B26" s="61">
        <v>1490539.0425199999</v>
      </c>
      <c r="C26" s="20">
        <v>1706250</v>
      </c>
      <c r="D26" s="20">
        <v>1405830</v>
      </c>
      <c r="E26" s="59">
        <v>1274904.8087200001</v>
      </c>
      <c r="F26" s="17">
        <f t="shared" si="8"/>
        <v>90.686982687807202</v>
      </c>
      <c r="G26" s="84"/>
      <c r="H26" s="96">
        <v>340543.06930999999</v>
      </c>
      <c r="I26" s="125">
        <v>479642.70260999998</v>
      </c>
      <c r="J26" s="50">
        <v>348717.51133000001</v>
      </c>
    </row>
    <row r="27" spans="1:12" x14ac:dyDescent="0.3">
      <c r="A27" s="45" t="s">
        <v>14</v>
      </c>
      <c r="B27" s="61">
        <v>2444990.0571099999</v>
      </c>
      <c r="C27" s="20">
        <v>3683333.3330000001</v>
      </c>
      <c r="D27" s="20">
        <v>3683333.3330000001</v>
      </c>
      <c r="E27" s="59">
        <v>3278344.86002</v>
      </c>
      <c r="F27" s="17">
        <f t="shared" si="8"/>
        <v>89.004837836652015</v>
      </c>
      <c r="G27" s="84"/>
      <c r="H27" s="96">
        <v>0</v>
      </c>
      <c r="I27" s="125">
        <v>504724.04803000001</v>
      </c>
      <c r="J27" s="50">
        <v>99735.575049999999</v>
      </c>
    </row>
    <row r="28" spans="1:12" x14ac:dyDescent="0.3">
      <c r="A28" s="46" t="s">
        <v>25</v>
      </c>
      <c r="B28" s="81">
        <v>50012.76</v>
      </c>
      <c r="C28" s="23">
        <f>C29</f>
        <v>55000</v>
      </c>
      <c r="D28" s="23">
        <f t="shared" ref="D28:E28" si="10">D29</f>
        <v>55000</v>
      </c>
      <c r="E28" s="23">
        <f t="shared" si="10"/>
        <v>55002.5</v>
      </c>
      <c r="F28" s="56">
        <f t="shared" si="8"/>
        <v>100.00454545454545</v>
      </c>
      <c r="G28" s="85"/>
      <c r="H28" s="103">
        <f>H29</f>
        <v>2.5</v>
      </c>
      <c r="I28" s="131">
        <f t="shared" ref="I28" si="11">I29</f>
        <v>0.55200000000000005</v>
      </c>
      <c r="J28" s="12">
        <v>3.052</v>
      </c>
      <c r="K28" s="58"/>
    </row>
    <row r="29" spans="1:12" x14ac:dyDescent="0.3">
      <c r="A29" s="35" t="s">
        <v>6</v>
      </c>
      <c r="B29" s="63">
        <v>50012.76</v>
      </c>
      <c r="C29" s="21">
        <v>55000</v>
      </c>
      <c r="D29" s="21">
        <v>55000</v>
      </c>
      <c r="E29" s="72">
        <v>55002.5</v>
      </c>
      <c r="F29" s="18">
        <f t="shared" si="8"/>
        <v>100.00454545454545</v>
      </c>
      <c r="G29" s="86"/>
      <c r="H29" s="101">
        <v>2.5</v>
      </c>
      <c r="I29" s="126">
        <v>0.55200000000000005</v>
      </c>
      <c r="J29" s="72">
        <v>3.052</v>
      </c>
      <c r="K29" s="58"/>
    </row>
    <row r="30" spans="1:12" ht="15.75" customHeight="1" x14ac:dyDescent="0.3">
      <c r="A30" s="36" t="s">
        <v>18</v>
      </c>
      <c r="B30" s="64">
        <v>984026.14965000004</v>
      </c>
      <c r="C30" s="27">
        <f>C31+C32</f>
        <v>1010789</v>
      </c>
      <c r="D30" s="13">
        <f>D31+D32</f>
        <v>1010789</v>
      </c>
      <c r="E30" s="11">
        <f t="shared" ref="E30" si="12">E31+E32</f>
        <v>1006586.4526800001</v>
      </c>
      <c r="F30" s="17">
        <f t="shared" si="8"/>
        <v>99.584230999743767</v>
      </c>
      <c r="G30" s="84"/>
      <c r="H30" s="102">
        <f>H31+H32</f>
        <v>1871.0276800000001</v>
      </c>
      <c r="I30" s="130">
        <f>I31+I32</f>
        <v>35499.12773</v>
      </c>
      <c r="J30" s="115">
        <v>31296.580410000002</v>
      </c>
      <c r="K30" s="58"/>
    </row>
    <row r="31" spans="1:12" x14ac:dyDescent="0.3">
      <c r="A31" s="34" t="s">
        <v>6</v>
      </c>
      <c r="B31" s="61">
        <v>495934.47381</v>
      </c>
      <c r="C31" s="20">
        <v>520789</v>
      </c>
      <c r="D31" s="20">
        <v>520789</v>
      </c>
      <c r="E31" s="50">
        <v>516480.05268000002</v>
      </c>
      <c r="F31" s="17">
        <f t="shared" si="8"/>
        <v>99.172611687266823</v>
      </c>
      <c r="G31" s="84"/>
      <c r="H31" s="104">
        <v>688.02768000000003</v>
      </c>
      <c r="I31" s="125">
        <v>28730.56738</v>
      </c>
      <c r="J31" s="71">
        <v>24421.620060000001</v>
      </c>
      <c r="K31" s="58"/>
    </row>
    <row r="32" spans="1:12" ht="13.5" thickBot="1" x14ac:dyDescent="0.35">
      <c r="A32" s="38" t="s">
        <v>5</v>
      </c>
      <c r="B32" s="63">
        <v>488091.67583999998</v>
      </c>
      <c r="C32" s="21">
        <v>490000</v>
      </c>
      <c r="D32" s="21">
        <v>490000</v>
      </c>
      <c r="E32" s="72">
        <v>490106.4</v>
      </c>
      <c r="F32" s="18">
        <f t="shared" si="8"/>
        <v>100.0217142857143</v>
      </c>
      <c r="G32" s="86"/>
      <c r="H32" s="105">
        <v>1183</v>
      </c>
      <c r="I32" s="126">
        <v>6768.5603499999997</v>
      </c>
      <c r="J32" s="74">
        <v>6874.9603500000003</v>
      </c>
      <c r="K32" s="58"/>
    </row>
    <row r="33" spans="1:13" ht="30" customHeight="1" x14ac:dyDescent="0.3">
      <c r="A33" s="47" t="s">
        <v>43</v>
      </c>
      <c r="B33" s="64">
        <v>20491115.6686</v>
      </c>
      <c r="C33" s="13">
        <f>C35+C36+C37</f>
        <v>20958447.943999998</v>
      </c>
      <c r="D33" s="13">
        <f t="shared" ref="D33:E33" si="13">D35+D36+D37</f>
        <v>20852566.979000002</v>
      </c>
      <c r="E33" s="11">
        <f t="shared" si="13"/>
        <v>21204736.191470001</v>
      </c>
      <c r="F33" s="17">
        <f t="shared" si="8"/>
        <v>101.68885304540518</v>
      </c>
      <c r="G33" s="87">
        <f>G35+G36+G37</f>
        <v>0</v>
      </c>
      <c r="H33" s="106">
        <f>H35+H36+H37</f>
        <v>2727178.5130000003</v>
      </c>
      <c r="I33" s="132">
        <f>I35+I36+I37</f>
        <v>3296694.4917000001</v>
      </c>
      <c r="J33" s="73">
        <v>3696374.2358900001</v>
      </c>
      <c r="K33" s="168" t="s">
        <v>33</v>
      </c>
      <c r="L33" s="169"/>
    </row>
    <row r="34" spans="1:13" x14ac:dyDescent="0.3">
      <c r="A34" s="33" t="s">
        <v>15</v>
      </c>
      <c r="B34" s="64">
        <v>14270779.21951</v>
      </c>
      <c r="C34" s="13">
        <f>C35+C36</f>
        <v>14446977.081</v>
      </c>
      <c r="D34" s="13">
        <f t="shared" ref="D34:E34" si="14">D35+D36</f>
        <v>14341096.116</v>
      </c>
      <c r="E34" s="11">
        <f t="shared" si="14"/>
        <v>15136039.38132</v>
      </c>
      <c r="F34" s="17">
        <f t="shared" si="8"/>
        <v>105.54311371243863</v>
      </c>
      <c r="G34" s="88">
        <f>G35+G36</f>
        <v>0</v>
      </c>
      <c r="H34" s="102">
        <f>H35+H36</f>
        <v>1336702.36335</v>
      </c>
      <c r="I34" s="127">
        <f>I35+I36</f>
        <v>1256659.3232100001</v>
      </c>
      <c r="J34" s="39">
        <v>2091305.08553</v>
      </c>
      <c r="K34" s="141" t="s">
        <v>32</v>
      </c>
      <c r="L34" s="142" t="s">
        <v>38</v>
      </c>
    </row>
    <row r="35" spans="1:13" x14ac:dyDescent="0.3">
      <c r="A35" s="34" t="s">
        <v>6</v>
      </c>
      <c r="B35" s="61">
        <v>9239515.9004500005</v>
      </c>
      <c r="C35" s="20">
        <v>9581467.8509999998</v>
      </c>
      <c r="D35" s="20">
        <v>9581467.8509999998</v>
      </c>
      <c r="E35" s="59">
        <v>10296664.148530001</v>
      </c>
      <c r="F35" s="17">
        <f t="shared" si="8"/>
        <v>107.46437089443823</v>
      </c>
      <c r="G35" s="89"/>
      <c r="H35" s="96">
        <v>956378.36335</v>
      </c>
      <c r="I35" s="121">
        <v>758186.85371000005</v>
      </c>
      <c r="J35" s="71">
        <v>1513085.64824</v>
      </c>
      <c r="K35" s="143">
        <v>934254.30989999999</v>
      </c>
      <c r="L35" s="144">
        <v>207958.68583999999</v>
      </c>
    </row>
    <row r="36" spans="1:13" x14ac:dyDescent="0.3">
      <c r="A36" s="34" t="s">
        <v>5</v>
      </c>
      <c r="B36" s="61">
        <v>5031263.3190599997</v>
      </c>
      <c r="C36" s="20">
        <v>4865509.2300000004</v>
      </c>
      <c r="D36" s="20">
        <v>4759628.2649999997</v>
      </c>
      <c r="E36" s="59">
        <v>4839375.2327899998</v>
      </c>
      <c r="F36" s="17">
        <f t="shared" si="8"/>
        <v>101.67548731434385</v>
      </c>
      <c r="G36" s="89"/>
      <c r="H36" s="96">
        <v>380324</v>
      </c>
      <c r="I36" s="121">
        <v>498472.46950000001</v>
      </c>
      <c r="J36" s="71">
        <v>578219.43729000003</v>
      </c>
      <c r="K36" s="58"/>
    </row>
    <row r="37" spans="1:13" x14ac:dyDescent="0.3">
      <c r="A37" s="35" t="s">
        <v>14</v>
      </c>
      <c r="B37" s="63">
        <v>6220336.4490900002</v>
      </c>
      <c r="C37" s="20">
        <v>6511470.8629999999</v>
      </c>
      <c r="D37" s="20">
        <v>6511470.8629999999</v>
      </c>
      <c r="E37" s="59">
        <v>6068696.8101500003</v>
      </c>
      <c r="F37" s="18">
        <f t="shared" si="8"/>
        <v>93.200091620374664</v>
      </c>
      <c r="G37" s="90"/>
      <c r="H37" s="101">
        <v>1390476.14965</v>
      </c>
      <c r="I37" s="133">
        <v>2040035.1684900001</v>
      </c>
      <c r="J37" s="74">
        <v>1605069.1503600001</v>
      </c>
      <c r="K37" s="58"/>
    </row>
    <row r="38" spans="1:13" x14ac:dyDescent="0.3">
      <c r="A38" s="40" t="s">
        <v>3</v>
      </c>
      <c r="B38" s="62">
        <v>597061.22499999998</v>
      </c>
      <c r="C38" s="12">
        <f>C39+C40</f>
        <v>579854</v>
      </c>
      <c r="D38" s="12">
        <f>D39+D40</f>
        <v>573742</v>
      </c>
      <c r="E38" s="9">
        <f t="shared" ref="E38" si="15">E39+E40</f>
        <v>628409.74899999995</v>
      </c>
      <c r="F38" s="56">
        <f t="shared" si="8"/>
        <v>109.5282808300595</v>
      </c>
      <c r="G38" s="85"/>
      <c r="H38" s="99">
        <f>H39+H40</f>
        <v>58017.468999999997</v>
      </c>
      <c r="I38" s="128">
        <f>I39+I40</f>
        <v>5997.9310000000005</v>
      </c>
      <c r="J38" s="41">
        <v>60665.864000000001</v>
      </c>
      <c r="K38" s="58"/>
      <c r="M38" s="78"/>
    </row>
    <row r="39" spans="1:13" x14ac:dyDescent="0.3">
      <c r="A39" s="34" t="s">
        <v>6</v>
      </c>
      <c r="B39" s="61">
        <v>99178.225000000006</v>
      </c>
      <c r="C39" s="20">
        <v>94854</v>
      </c>
      <c r="D39" s="20">
        <v>94854</v>
      </c>
      <c r="E39" s="59">
        <v>96040.748999999996</v>
      </c>
      <c r="F39" s="17">
        <f t="shared" si="8"/>
        <v>101.2511322664305</v>
      </c>
      <c r="G39" s="84"/>
      <c r="H39" s="96">
        <v>2401.4690000000001</v>
      </c>
      <c r="I39" s="125">
        <v>3862.931</v>
      </c>
      <c r="J39" s="50">
        <v>5049.8639999999996</v>
      </c>
      <c r="K39" s="58"/>
      <c r="M39" s="78"/>
    </row>
    <row r="40" spans="1:13" ht="15.75" customHeight="1" x14ac:dyDescent="0.3">
      <c r="A40" s="38" t="s">
        <v>5</v>
      </c>
      <c r="B40" s="63">
        <v>497883</v>
      </c>
      <c r="C40" s="20">
        <v>485000</v>
      </c>
      <c r="D40" s="20">
        <v>478888</v>
      </c>
      <c r="E40" s="59">
        <v>532369</v>
      </c>
      <c r="F40" s="18">
        <f t="shared" si="8"/>
        <v>111.1677469470941</v>
      </c>
      <c r="G40" s="84"/>
      <c r="H40" s="96">
        <v>55616</v>
      </c>
      <c r="I40" s="126">
        <v>2135</v>
      </c>
      <c r="J40" s="72">
        <v>55616</v>
      </c>
      <c r="K40" s="58"/>
      <c r="M40" s="78"/>
    </row>
    <row r="41" spans="1:13" ht="15.75" customHeight="1" x14ac:dyDescent="0.3">
      <c r="A41" s="40" t="s">
        <v>13</v>
      </c>
      <c r="B41" s="62">
        <v>1757756.6384799997</v>
      </c>
      <c r="C41" s="23">
        <f>C42+C43</f>
        <v>1710156.5120000001</v>
      </c>
      <c r="D41" s="12">
        <f>D42+D43</f>
        <v>1702844.794</v>
      </c>
      <c r="E41" s="9">
        <f t="shared" ref="E41" si="16">E42+E43</f>
        <v>1637340.2992</v>
      </c>
      <c r="F41" s="56">
        <f t="shared" si="8"/>
        <v>96.153231637386682</v>
      </c>
      <c r="G41" s="85"/>
      <c r="H41" s="107">
        <f>H42+H43</f>
        <v>167015.5172</v>
      </c>
      <c r="I41" s="124">
        <f>I42+I43</f>
        <v>239847.10818000001</v>
      </c>
      <c r="J41" s="114">
        <v>168842.60743999999</v>
      </c>
      <c r="K41" s="58"/>
      <c r="M41" s="78"/>
    </row>
    <row r="42" spans="1:13" ht="15.75" customHeight="1" x14ac:dyDescent="0.3">
      <c r="A42" s="34" t="s">
        <v>6</v>
      </c>
      <c r="B42" s="61">
        <v>675897.93068999995</v>
      </c>
      <c r="C42" s="20">
        <v>660156.51199999999</v>
      </c>
      <c r="D42" s="20">
        <v>660156.51199999999</v>
      </c>
      <c r="E42" s="59">
        <v>703433.98219999997</v>
      </c>
      <c r="F42" s="17">
        <f t="shared" si="8"/>
        <v>106.55563785455773</v>
      </c>
      <c r="G42" s="84"/>
      <c r="H42" s="96">
        <v>86104.482199999999</v>
      </c>
      <c r="I42" s="121">
        <v>46744.257239999999</v>
      </c>
      <c r="J42" s="71">
        <v>84521.727440000002</v>
      </c>
      <c r="K42" s="58"/>
      <c r="M42" s="78"/>
    </row>
    <row r="43" spans="1:13" ht="15.75" customHeight="1" x14ac:dyDescent="0.3">
      <c r="A43" s="38" t="s">
        <v>5</v>
      </c>
      <c r="B43" s="63">
        <v>1081858.7077899999</v>
      </c>
      <c r="C43" s="20">
        <v>1050000</v>
      </c>
      <c r="D43" s="20">
        <v>1042688.282</v>
      </c>
      <c r="E43" s="59">
        <v>933906.31700000004</v>
      </c>
      <c r="F43" s="18">
        <f t="shared" si="8"/>
        <v>89.567163372034514</v>
      </c>
      <c r="G43" s="84"/>
      <c r="H43" s="96">
        <v>80911.035000000003</v>
      </c>
      <c r="I43" s="133">
        <v>193102.85094</v>
      </c>
      <c r="J43" s="74">
        <v>84320.88</v>
      </c>
      <c r="K43" s="58"/>
      <c r="M43" s="78"/>
    </row>
    <row r="44" spans="1:13" s="3" customFormat="1" ht="14.25" customHeight="1" x14ac:dyDescent="0.3">
      <c r="A44" s="40" t="s">
        <v>44</v>
      </c>
      <c r="B44" s="62">
        <v>6676.10592</v>
      </c>
      <c r="C44" s="12">
        <f>C45+C46</f>
        <v>0</v>
      </c>
      <c r="D44" s="12">
        <f>D45+D46</f>
        <v>7432.4490000000005</v>
      </c>
      <c r="E44" s="10">
        <f>E45+E46</f>
        <v>6112.5315499999997</v>
      </c>
      <c r="F44" s="56">
        <f t="shared" si="8"/>
        <v>82.241150258817768</v>
      </c>
      <c r="G44" s="85"/>
      <c r="H44" s="107">
        <f>H45+H46</f>
        <v>0</v>
      </c>
      <c r="I44" s="124">
        <f>I45+I46</f>
        <v>1680.9109699999999</v>
      </c>
      <c r="J44" s="44">
        <v>1680.9109699999999</v>
      </c>
      <c r="K44" s="80"/>
      <c r="M44" s="79"/>
    </row>
    <row r="45" spans="1:13" s="3" customFormat="1" ht="14.25" customHeight="1" x14ac:dyDescent="0.3">
      <c r="A45" s="34" t="s">
        <v>6</v>
      </c>
      <c r="B45" s="61">
        <v>5580.6806999999999</v>
      </c>
      <c r="C45" s="28">
        <v>0</v>
      </c>
      <c r="D45" s="20">
        <v>7346.8950000000004</v>
      </c>
      <c r="E45" s="59">
        <v>6026.9775499999996</v>
      </c>
      <c r="F45" s="17">
        <f t="shared" si="8"/>
        <v>82.034349885223605</v>
      </c>
      <c r="G45" s="84"/>
      <c r="H45" s="96">
        <v>0</v>
      </c>
      <c r="I45" s="134">
        <v>1677.81819</v>
      </c>
      <c r="J45" s="75">
        <v>1677.81819</v>
      </c>
      <c r="K45" s="80"/>
      <c r="M45" s="79"/>
    </row>
    <row r="46" spans="1:13" ht="14.25" customHeight="1" x14ac:dyDescent="0.3">
      <c r="A46" s="38" t="s">
        <v>5</v>
      </c>
      <c r="B46" s="63">
        <v>1095.4252200000001</v>
      </c>
      <c r="C46" s="29">
        <v>0</v>
      </c>
      <c r="D46" s="21">
        <v>85.554000000000002</v>
      </c>
      <c r="E46" s="59">
        <v>85.554000000000002</v>
      </c>
      <c r="F46" s="17">
        <f t="shared" si="8"/>
        <v>100</v>
      </c>
      <c r="G46" s="84"/>
      <c r="H46" s="96">
        <v>0</v>
      </c>
      <c r="I46" s="135">
        <v>3.0927799999999999</v>
      </c>
      <c r="J46" s="76">
        <v>3.0927799999999999</v>
      </c>
      <c r="K46" s="80"/>
      <c r="M46" s="78"/>
    </row>
    <row r="47" spans="1:13" ht="14.25" customHeight="1" x14ac:dyDescent="0.3">
      <c r="A47" s="48" t="s">
        <v>45</v>
      </c>
      <c r="B47" s="64">
        <v>7678.5052599999999</v>
      </c>
      <c r="C47" s="11">
        <v>0</v>
      </c>
      <c r="D47" s="11">
        <f>D48</f>
        <v>10051.634</v>
      </c>
      <c r="E47" s="12">
        <f>E48</f>
        <v>9930.2572799999998</v>
      </c>
      <c r="F47" s="56">
        <f t="shared" si="8"/>
        <v>98.79246777190653</v>
      </c>
      <c r="G47" s="85"/>
      <c r="H47" s="103">
        <f>H48</f>
        <v>14.918710000000001</v>
      </c>
      <c r="I47" s="136">
        <f>I48</f>
        <v>136.86664999999999</v>
      </c>
      <c r="J47" s="11">
        <v>20.212039999999998</v>
      </c>
      <c r="K47" s="147"/>
      <c r="M47" s="78"/>
    </row>
    <row r="48" spans="1:13" ht="14.25" customHeight="1" thickBot="1" x14ac:dyDescent="0.35">
      <c r="A48" s="34" t="s">
        <v>29</v>
      </c>
      <c r="B48" s="61">
        <v>7678.5052599999999</v>
      </c>
      <c r="C48" s="28">
        <v>0</v>
      </c>
      <c r="D48" s="28">
        <v>10051.634</v>
      </c>
      <c r="E48" s="28">
        <v>9930.2572799999998</v>
      </c>
      <c r="F48" s="17">
        <f t="shared" si="8"/>
        <v>98.79246777190653</v>
      </c>
      <c r="G48" s="84"/>
      <c r="H48" s="101">
        <v>14.918710000000001</v>
      </c>
      <c r="I48" s="137">
        <v>136.86664999999999</v>
      </c>
      <c r="J48" s="116">
        <v>20.212039999999998</v>
      </c>
      <c r="K48" s="58"/>
      <c r="M48" s="78"/>
    </row>
    <row r="49" spans="1:13" ht="28.5" customHeight="1" x14ac:dyDescent="0.3">
      <c r="A49" s="40" t="s">
        <v>4</v>
      </c>
      <c r="B49" s="62">
        <v>6093427.6339299995</v>
      </c>
      <c r="C49" s="9">
        <f>C51+C53</f>
        <v>6563390.4500000002</v>
      </c>
      <c r="D49" s="9">
        <f t="shared" ref="D49:E49" si="17">D51+D53</f>
        <v>6668215.2599999998</v>
      </c>
      <c r="E49" s="9">
        <f t="shared" si="17"/>
        <v>6668607.2211500006</v>
      </c>
      <c r="F49" s="149">
        <f>E49/D49*100</f>
        <v>100.00587805184323</v>
      </c>
      <c r="G49" s="85"/>
      <c r="H49" s="97">
        <f>H51</f>
        <v>9693.0481299999992</v>
      </c>
      <c r="I49" s="132">
        <f>I51</f>
        <v>9301.08698</v>
      </c>
      <c r="J49" s="37">
        <v>9693.0481299999992</v>
      </c>
      <c r="K49" s="168" t="s">
        <v>33</v>
      </c>
      <c r="L49" s="169"/>
      <c r="M49" s="78"/>
    </row>
    <row r="50" spans="1:13" ht="14.25" customHeight="1" x14ac:dyDescent="0.3">
      <c r="A50" s="33" t="s">
        <v>15</v>
      </c>
      <c r="B50" s="64">
        <v>6093427.6339299995</v>
      </c>
      <c r="C50" s="11">
        <f>C51+C52</f>
        <v>6562043</v>
      </c>
      <c r="D50" s="11">
        <f t="shared" ref="D50:E50" si="18">D51+D52</f>
        <v>6666867.8099999996</v>
      </c>
      <c r="E50" s="11">
        <f t="shared" si="18"/>
        <v>6667259.7711500004</v>
      </c>
      <c r="F50" s="17">
        <f>E50/D50*100</f>
        <v>100.00587923986453</v>
      </c>
      <c r="G50" s="84"/>
      <c r="H50" s="146">
        <f>H51+H52</f>
        <v>9693.0481299999992</v>
      </c>
      <c r="I50" s="145">
        <f>I51+I52</f>
        <v>9301.08698</v>
      </c>
      <c r="J50" s="37">
        <f>J51+J52</f>
        <v>9693.0481299999992</v>
      </c>
      <c r="K50" s="141" t="s">
        <v>32</v>
      </c>
      <c r="L50" s="142" t="s">
        <v>38</v>
      </c>
      <c r="M50" s="78"/>
    </row>
    <row r="51" spans="1:13" ht="14.25" customHeight="1" x14ac:dyDescent="0.3">
      <c r="A51" s="34" t="s">
        <v>6</v>
      </c>
      <c r="B51" s="61">
        <v>6093427.6339299995</v>
      </c>
      <c r="C51" s="20">
        <v>6562043</v>
      </c>
      <c r="D51" s="20">
        <v>6666867.8099999996</v>
      </c>
      <c r="E51" s="20">
        <v>6667259.7711500004</v>
      </c>
      <c r="F51" s="17">
        <f>E51/D51*100</f>
        <v>100.00587923986453</v>
      </c>
      <c r="G51" s="84"/>
      <c r="H51" s="96">
        <v>9693.0481299999992</v>
      </c>
      <c r="I51" s="121">
        <v>9301.08698</v>
      </c>
      <c r="J51" s="50">
        <v>9693.0481299999992</v>
      </c>
      <c r="K51" s="144">
        <v>0</v>
      </c>
      <c r="L51" s="143">
        <v>592.48599999999999</v>
      </c>
      <c r="M51" s="78"/>
    </row>
    <row r="52" spans="1:13" ht="14.25" customHeight="1" x14ac:dyDescent="0.3">
      <c r="A52" s="34" t="s">
        <v>5</v>
      </c>
      <c r="B52" s="61">
        <v>0</v>
      </c>
      <c r="C52" s="20">
        <v>0</v>
      </c>
      <c r="D52" s="20">
        <v>0</v>
      </c>
      <c r="E52" s="20">
        <v>0</v>
      </c>
      <c r="F52" s="17">
        <v>0</v>
      </c>
      <c r="G52" s="84"/>
      <c r="H52" s="96">
        <v>0</v>
      </c>
      <c r="I52" s="121">
        <v>0</v>
      </c>
      <c r="J52" s="50">
        <v>0</v>
      </c>
      <c r="K52" s="144"/>
      <c r="L52" s="143"/>
      <c r="M52" s="78"/>
    </row>
    <row r="53" spans="1:13" ht="14.25" customHeight="1" thickBot="1" x14ac:dyDescent="0.35">
      <c r="A53" s="34" t="s">
        <v>14</v>
      </c>
      <c r="B53" s="61">
        <v>0</v>
      </c>
      <c r="C53" s="20">
        <v>1347.45</v>
      </c>
      <c r="D53" s="20">
        <v>1347.45</v>
      </c>
      <c r="E53" s="20">
        <v>1347.45</v>
      </c>
      <c r="F53" s="17">
        <f>E53/D53*100</f>
        <v>100</v>
      </c>
      <c r="G53" s="84"/>
      <c r="H53" s="96">
        <v>0</v>
      </c>
      <c r="I53" s="121">
        <v>0</v>
      </c>
      <c r="J53" s="50">
        <v>0</v>
      </c>
      <c r="K53" s="141"/>
      <c r="L53" s="142"/>
      <c r="M53" s="78"/>
    </row>
    <row r="54" spans="1:13" ht="24.75" customHeight="1" x14ac:dyDescent="0.3">
      <c r="A54" s="49" t="s">
        <v>46</v>
      </c>
      <c r="B54" s="62">
        <v>4342014.5887800008</v>
      </c>
      <c r="C54" s="12">
        <f>C56+C57+C58</f>
        <v>4102464.85</v>
      </c>
      <c r="D54" s="12">
        <f t="shared" ref="D54:E54" si="19">D56+D57+D58</f>
        <v>4303242.1229999997</v>
      </c>
      <c r="E54" s="12">
        <f t="shared" si="19"/>
        <v>5079490.6704400005</v>
      </c>
      <c r="F54" s="56">
        <f t="shared" ref="F54:F62" si="20">E54/D54*100</f>
        <v>118.03869095097164</v>
      </c>
      <c r="G54" s="91">
        <f>G56+G57+G58</f>
        <v>0</v>
      </c>
      <c r="H54" s="99">
        <f>H56+H57+H58</f>
        <v>1437183.1039700001</v>
      </c>
      <c r="I54" s="128">
        <f>I56+I57+I58</f>
        <v>1357838.6449199999</v>
      </c>
      <c r="J54" s="44">
        <v>2134087.18994</v>
      </c>
      <c r="K54" s="168" t="s">
        <v>40</v>
      </c>
      <c r="L54" s="169"/>
    </row>
    <row r="55" spans="1:13" x14ac:dyDescent="0.3">
      <c r="A55" s="33" t="s">
        <v>15</v>
      </c>
      <c r="B55" s="64">
        <v>4315737.9345500004</v>
      </c>
      <c r="C55" s="13">
        <f>C56+C57</f>
        <v>3723804.449</v>
      </c>
      <c r="D55" s="13">
        <f t="shared" ref="D55:E55" si="21">D56+D57</f>
        <v>3924581.7220000001</v>
      </c>
      <c r="E55" s="13">
        <f t="shared" si="21"/>
        <v>5050391.6195700001</v>
      </c>
      <c r="F55" s="17">
        <f t="shared" si="20"/>
        <v>128.68611172648173</v>
      </c>
      <c r="G55" s="92"/>
      <c r="H55" s="108">
        <f>H56+H57</f>
        <v>1433408.4723100001</v>
      </c>
      <c r="I55" s="127">
        <f>I56+I57</f>
        <v>889609.64465999999</v>
      </c>
      <c r="J55" s="37">
        <v>2015419.53981</v>
      </c>
      <c r="K55" s="141" t="s">
        <v>32</v>
      </c>
      <c r="L55" s="142" t="s">
        <v>38</v>
      </c>
    </row>
    <row r="56" spans="1:13" x14ac:dyDescent="0.3">
      <c r="A56" s="34" t="s">
        <v>6</v>
      </c>
      <c r="B56" s="61">
        <v>154083.23597000001</v>
      </c>
      <c r="C56" s="20">
        <v>168445</v>
      </c>
      <c r="D56" s="20">
        <v>184525.78400000001</v>
      </c>
      <c r="E56" s="20">
        <v>184575.26787000001</v>
      </c>
      <c r="F56" s="17">
        <f t="shared" si="20"/>
        <v>100.02681677808233</v>
      </c>
      <c r="G56" s="89"/>
      <c r="H56" s="96">
        <v>22689.019789999998</v>
      </c>
      <c r="I56" s="121">
        <v>35721.905939999997</v>
      </c>
      <c r="J56" s="50">
        <v>30771.389810000001</v>
      </c>
      <c r="K56" s="144">
        <v>3794.9795800000002</v>
      </c>
      <c r="L56" s="143">
        <v>5454.4548299999997</v>
      </c>
    </row>
    <row r="57" spans="1:13" ht="15.75" customHeight="1" x14ac:dyDescent="0.3">
      <c r="A57" s="34" t="s">
        <v>5</v>
      </c>
      <c r="B57" s="61">
        <v>4161654.6985800001</v>
      </c>
      <c r="C57" s="20">
        <v>3555359.449</v>
      </c>
      <c r="D57" s="20">
        <v>3740055.9380000001</v>
      </c>
      <c r="E57" s="20">
        <v>4865816.3517000005</v>
      </c>
      <c r="F57" s="17">
        <f t="shared" si="20"/>
        <v>130.10009562322219</v>
      </c>
      <c r="G57" s="89"/>
      <c r="H57" s="96">
        <v>1410719.45252</v>
      </c>
      <c r="I57" s="121">
        <v>853887.73872000002</v>
      </c>
      <c r="J57" s="50">
        <v>1984648.15</v>
      </c>
      <c r="K57" s="144">
        <v>16000</v>
      </c>
      <c r="L57" s="143">
        <v>74542.351999999999</v>
      </c>
      <c r="M57" s="2" t="s">
        <v>39</v>
      </c>
    </row>
    <row r="58" spans="1:13" ht="13.5" thickBot="1" x14ac:dyDescent="0.35">
      <c r="A58" s="51" t="s">
        <v>14</v>
      </c>
      <c r="B58" s="65">
        <v>26276.65423</v>
      </c>
      <c r="C58" s="22">
        <v>378660.40100000001</v>
      </c>
      <c r="D58" s="22">
        <v>378660.40100000001</v>
      </c>
      <c r="E58" s="22">
        <v>29099.050869999999</v>
      </c>
      <c r="F58" s="57">
        <f t="shared" si="20"/>
        <v>7.6847356610706168</v>
      </c>
      <c r="G58" s="93"/>
      <c r="H58" s="109">
        <v>3774.63166</v>
      </c>
      <c r="I58" s="148">
        <v>468229.00026</v>
      </c>
      <c r="J58" s="52">
        <v>118667.65012999999</v>
      </c>
      <c r="K58" s="141"/>
      <c r="L58" s="142"/>
    </row>
    <row r="59" spans="1:13" ht="25.5" customHeight="1" x14ac:dyDescent="0.3">
      <c r="A59" s="53" t="s">
        <v>47</v>
      </c>
      <c r="B59" s="60">
        <v>45341098.458839998</v>
      </c>
      <c r="C59" s="8">
        <f>C61+C62+C63</f>
        <v>46822505.250999995</v>
      </c>
      <c r="D59" s="8">
        <f t="shared" ref="D59:E59" si="22">D61+D62+D63</f>
        <v>46735010.745999999</v>
      </c>
      <c r="E59" s="8">
        <f t="shared" si="22"/>
        <v>47475893.148670003</v>
      </c>
      <c r="F59" s="55">
        <f t="shared" si="20"/>
        <v>101.58528347558669</v>
      </c>
      <c r="G59" s="83"/>
      <c r="H59" s="110">
        <f>H61+H62+H63</f>
        <v>5250850.4327400001</v>
      </c>
      <c r="I59" s="138">
        <f>I61+I62+I63</f>
        <v>7066437.0076700002</v>
      </c>
      <c r="J59" s="117">
        <v>7855112.9386800006</v>
      </c>
      <c r="K59" s="168" t="s">
        <v>40</v>
      </c>
      <c r="L59" s="169"/>
    </row>
    <row r="60" spans="1:13" x14ac:dyDescent="0.3">
      <c r="A60" s="161" t="s">
        <v>15</v>
      </c>
      <c r="B60" s="162">
        <v>36649495.298409998</v>
      </c>
      <c r="C60" s="163">
        <f>C61+C62</f>
        <v>36247693.203999996</v>
      </c>
      <c r="D60" s="163">
        <f t="shared" ref="D60:E60" si="23">D61+D62</f>
        <v>36160198.699000001</v>
      </c>
      <c r="E60" s="163">
        <f t="shared" si="23"/>
        <v>38098404.977630004</v>
      </c>
      <c r="F60" s="164">
        <f t="shared" si="20"/>
        <v>105.36005428168072</v>
      </c>
      <c r="G60" s="165"/>
      <c r="H60" s="160">
        <f>H61+H62</f>
        <v>3856599.6514300001</v>
      </c>
      <c r="I60" s="166">
        <f>I61+I62</f>
        <v>4053448.7908900003</v>
      </c>
      <c r="J60" s="167">
        <v>6031640.5631400002</v>
      </c>
      <c r="K60" s="141" t="s">
        <v>34</v>
      </c>
      <c r="L60" s="142" t="s">
        <v>32</v>
      </c>
    </row>
    <row r="61" spans="1:13" x14ac:dyDescent="0.3">
      <c r="A61" s="34" t="s">
        <v>6</v>
      </c>
      <c r="B61" s="66">
        <v>18649488.830750003</v>
      </c>
      <c r="C61" s="30">
        <f>C56+C42+C35+C39+C31+C25+C21+C16+C11+C7+C51+C45+C29+C19+C14+C9</f>
        <v>18934712.524999999</v>
      </c>
      <c r="D61" s="30">
        <f>D56+D42+D35+D39+D31+D25+D21+D16+D11+D7+D51+D45+D29+D19+D14+D9</f>
        <v>19022618.118999999</v>
      </c>
      <c r="E61" s="30">
        <f t="shared" ref="E61" si="24">E56+E42+E35+E39+E31+E25+E21+E16+E11+E7+E51+E45+E29+E19+E14+E9</f>
        <v>19827207.186190002</v>
      </c>
      <c r="F61" s="17">
        <f t="shared" si="20"/>
        <v>104.22964421698804</v>
      </c>
      <c r="G61" s="84"/>
      <c r="H61" s="111">
        <f t="shared" ref="H61:I61" si="25">H56+H42+H35+H39+H31+H25+H21+H16+H11+H7+H51+H45+H29+H19+H14+H9</f>
        <v>1190145.0201100004</v>
      </c>
      <c r="I61" s="139">
        <f t="shared" si="25"/>
        <v>1517327.6749100001</v>
      </c>
      <c r="J61" s="118">
        <v>2354461.5531700007</v>
      </c>
      <c r="K61" s="144">
        <f>K56+K35+K25</f>
        <v>1282103.8807100002</v>
      </c>
      <c r="L61" s="143">
        <f>L56+L25+L35</f>
        <v>557467.73190000001</v>
      </c>
    </row>
    <row r="62" spans="1:13" x14ac:dyDescent="0.3">
      <c r="A62" s="34" t="s">
        <v>5</v>
      </c>
      <c r="B62" s="67">
        <v>18000006.467659999</v>
      </c>
      <c r="C62" s="30">
        <f>C57+C46+C43+C40+C36+C32+C26+C22+C17+C12+C48</f>
        <v>17312980.679000001</v>
      </c>
      <c r="D62" s="30">
        <f t="shared" ref="D62:E62" si="26">D57+D46+D43+D40+D36+D32+D26+D22+D17+D12+D48</f>
        <v>17137580.580000002</v>
      </c>
      <c r="E62" s="30">
        <f t="shared" si="26"/>
        <v>18271197.791440003</v>
      </c>
      <c r="F62" s="17">
        <f t="shared" si="20"/>
        <v>106.61480309982005</v>
      </c>
      <c r="G62" s="84"/>
      <c r="H62" s="111">
        <f t="shared" ref="H62:I62" si="27">H57+H46+H43+H40+H36+H32+H26+H22+H17+H12+H48</f>
        <v>2666454.6313199997</v>
      </c>
      <c r="I62" s="139">
        <f t="shared" si="27"/>
        <v>2536121.1159800002</v>
      </c>
      <c r="J62" s="118">
        <v>3677179.0099699995</v>
      </c>
      <c r="K62" s="144">
        <v>16000</v>
      </c>
      <c r="L62" s="143">
        <v>74542.351999999999</v>
      </c>
    </row>
    <row r="63" spans="1:13" ht="13.5" thickBot="1" x14ac:dyDescent="0.35">
      <c r="A63" s="51" t="s">
        <v>14</v>
      </c>
      <c r="B63" s="68">
        <v>8691603.1604300011</v>
      </c>
      <c r="C63" s="54">
        <f>C58+C37+C27+C53</f>
        <v>10574812.046999998</v>
      </c>
      <c r="D63" s="54">
        <f>D58+D37+D27+D53</f>
        <v>10574812.046999998</v>
      </c>
      <c r="E63" s="54">
        <f>E58+E37+E27+E53</f>
        <v>9377488.1710400004</v>
      </c>
      <c r="F63" s="54">
        <f>F58+F37+F27</f>
        <v>189.8896651180973</v>
      </c>
      <c r="G63" s="94"/>
      <c r="H63" s="112">
        <f>H58+H37+H27+H53</f>
        <v>1394250.78131</v>
      </c>
      <c r="I63" s="140">
        <f>I58+I37+I27+I53</f>
        <v>3012988.2167800004</v>
      </c>
      <c r="J63" s="119">
        <f>J58+J37+J27+J53</f>
        <v>1823472.3755400002</v>
      </c>
      <c r="K63" s="58"/>
    </row>
    <row r="64" spans="1:13" ht="5.25" customHeight="1" x14ac:dyDescent="0.3">
      <c r="A64" s="5"/>
      <c r="B64" s="5"/>
      <c r="C64" s="24"/>
      <c r="D64" s="24"/>
      <c r="E64" s="24"/>
      <c r="F64" s="6"/>
      <c r="G64" s="6"/>
      <c r="H64" s="14"/>
      <c r="I64" s="24"/>
      <c r="K64" s="58"/>
    </row>
    <row r="65" spans="1:11" x14ac:dyDescent="0.3">
      <c r="A65" s="15" t="s">
        <v>20</v>
      </c>
      <c r="B65" s="16"/>
      <c r="C65" s="24"/>
      <c r="D65" s="24"/>
      <c r="E65" s="24"/>
      <c r="F65" s="6"/>
      <c r="G65" s="6"/>
      <c r="H65" s="14"/>
      <c r="I65" s="24"/>
      <c r="K65" s="58"/>
    </row>
    <row r="66" spans="1:11" x14ac:dyDescent="0.3">
      <c r="A66" s="5"/>
      <c r="B66" s="5"/>
      <c r="C66" s="24"/>
      <c r="D66" s="24"/>
      <c r="E66" s="24"/>
      <c r="F66" s="6"/>
      <c r="G66" s="6"/>
      <c r="H66" s="14"/>
      <c r="I66" s="24"/>
    </row>
    <row r="67" spans="1:11" ht="14.25" customHeight="1" x14ac:dyDescent="0.55000000000000004">
      <c r="A67" s="77"/>
      <c r="F67" s="2"/>
      <c r="G67" s="2"/>
    </row>
    <row r="503" spans="3:10" x14ac:dyDescent="0.3">
      <c r="C503" s="2"/>
      <c r="D503" s="2"/>
      <c r="E503" s="2"/>
      <c r="F503" s="2"/>
      <c r="G503" s="2"/>
      <c r="J503" s="2"/>
    </row>
  </sheetData>
  <mergeCells count="11">
    <mergeCell ref="K33:L33"/>
    <mergeCell ref="K54:L54"/>
    <mergeCell ref="K59:L59"/>
    <mergeCell ref="A1:I1"/>
    <mergeCell ref="A2:H2"/>
    <mergeCell ref="A4:A5"/>
    <mergeCell ref="C4:D4"/>
    <mergeCell ref="H4:I4"/>
    <mergeCell ref="K23:L23"/>
    <mergeCell ref="K49:L49"/>
    <mergeCell ref="J1:K1"/>
  </mergeCells>
  <pageMargins left="0.31496062992125984" right="0.31496062992125984" top="0.78740157480314965" bottom="0.78740157480314965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2020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2021-02-19T09:13:09Z</cp:lastPrinted>
  <dcterms:created xsi:type="dcterms:W3CDTF">2013-08-22T11:48:15Z</dcterms:created>
  <dcterms:modified xsi:type="dcterms:W3CDTF">2021-02-26T10:40:36Z</dcterms:modified>
</cp:coreProperties>
</file>