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3-2025\376_RVVI_2022-02-25\376 A3 Návrh výdajů na VaVaI 2023+\"/>
    </mc:Choice>
  </mc:AlternateContent>
  <bookViews>
    <workbookView xWindow="-15" yWindow="45" windowWidth="12720" windowHeight="11145"/>
  </bookViews>
  <sheets>
    <sheet name="2021" sheetId="34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62913"/>
</workbook>
</file>

<file path=xl/calcChain.xml><?xml version="1.0" encoding="utf-8"?>
<calcChain xmlns="http://schemas.openxmlformats.org/spreadsheetml/2006/main">
  <c r="I62" i="34" l="1"/>
  <c r="I63" i="34"/>
  <c r="I64" i="34"/>
  <c r="I50" i="34"/>
  <c r="H63" i="34"/>
  <c r="C63" i="34"/>
  <c r="D63" i="34"/>
  <c r="E63" i="34"/>
  <c r="B64" i="34"/>
  <c r="B63" i="34"/>
  <c r="B62" i="34"/>
  <c r="B61" i="34" s="1"/>
  <c r="B60" i="34" l="1"/>
  <c r="H21" i="34"/>
  <c r="D18" i="34"/>
  <c r="E18" i="34"/>
  <c r="C18" i="34"/>
  <c r="J55" i="34" l="1"/>
  <c r="J56" i="34"/>
  <c r="J64" i="34"/>
  <c r="J63" i="34"/>
  <c r="J62" i="34"/>
  <c r="J60" i="34" s="1"/>
  <c r="J10" i="34"/>
  <c r="J61" i="34" l="1"/>
  <c r="L63" i="34"/>
  <c r="K63" i="34"/>
  <c r="L62" i="34"/>
  <c r="K62" i="34"/>
  <c r="J45" i="34"/>
  <c r="J48" i="34"/>
  <c r="J42" i="34" l="1"/>
  <c r="J34" i="34"/>
  <c r="J35" i="34"/>
  <c r="J31" i="34"/>
  <c r="J24" i="34"/>
  <c r="J25" i="34"/>
  <c r="J18" i="34"/>
  <c r="I18" i="34"/>
  <c r="F20" i="34"/>
  <c r="J15" i="34"/>
  <c r="J13" i="34" l="1"/>
  <c r="J39" i="34" l="1"/>
  <c r="J29" i="34"/>
  <c r="J21" i="34" l="1"/>
  <c r="F23" i="34" l="1"/>
  <c r="J6" i="34" l="1"/>
  <c r="H64" i="34" l="1"/>
  <c r="E64" i="34"/>
  <c r="D64" i="34"/>
  <c r="C64" i="34"/>
  <c r="H62" i="34"/>
  <c r="E62" i="34"/>
  <c r="D62" i="34"/>
  <c r="C62" i="34"/>
  <c r="F59" i="34"/>
  <c r="F58" i="34"/>
  <c r="F57" i="34"/>
  <c r="I56" i="34"/>
  <c r="H56" i="34"/>
  <c r="E56" i="34"/>
  <c r="D56" i="34"/>
  <c r="C56" i="34"/>
  <c r="I55" i="34"/>
  <c r="H55" i="34"/>
  <c r="G55" i="34"/>
  <c r="E55" i="34"/>
  <c r="D55" i="34"/>
  <c r="C55" i="34"/>
  <c r="F54" i="34"/>
  <c r="F52" i="34"/>
  <c r="J51" i="34"/>
  <c r="I51" i="34"/>
  <c r="H51" i="34"/>
  <c r="E51" i="34"/>
  <c r="D51" i="34"/>
  <c r="C51" i="34"/>
  <c r="H50" i="34"/>
  <c r="E50" i="34"/>
  <c r="D50" i="34"/>
  <c r="C50" i="34"/>
  <c r="F49" i="34"/>
  <c r="I48" i="34"/>
  <c r="H48" i="34"/>
  <c r="E48" i="34"/>
  <c r="D48" i="34"/>
  <c r="F47" i="34"/>
  <c r="F46" i="34"/>
  <c r="I45" i="34"/>
  <c r="H45" i="34"/>
  <c r="E45" i="34"/>
  <c r="D45" i="34"/>
  <c r="C45" i="34"/>
  <c r="F44" i="34"/>
  <c r="F43" i="34"/>
  <c r="I42" i="34"/>
  <c r="H42" i="34"/>
  <c r="E42" i="34"/>
  <c r="D42" i="34"/>
  <c r="C42" i="34"/>
  <c r="F41" i="34"/>
  <c r="F40" i="34"/>
  <c r="I39" i="34"/>
  <c r="H39" i="34"/>
  <c r="E39" i="34"/>
  <c r="F39" i="34" s="1"/>
  <c r="D39" i="34"/>
  <c r="C39" i="34"/>
  <c r="F38" i="34"/>
  <c r="F37" i="34"/>
  <c r="F36" i="34"/>
  <c r="I35" i="34"/>
  <c r="H35" i="34"/>
  <c r="G35" i="34"/>
  <c r="E35" i="34"/>
  <c r="D35" i="34"/>
  <c r="C35" i="34"/>
  <c r="I34" i="34"/>
  <c r="H34" i="34"/>
  <c r="G34" i="34"/>
  <c r="E34" i="34"/>
  <c r="D34" i="34"/>
  <c r="C34" i="34"/>
  <c r="F33" i="34"/>
  <c r="F32" i="34"/>
  <c r="I31" i="34"/>
  <c r="H31" i="34"/>
  <c r="E31" i="34"/>
  <c r="D31" i="34"/>
  <c r="C31" i="34"/>
  <c r="F30" i="34"/>
  <c r="I29" i="34"/>
  <c r="H29" i="34"/>
  <c r="E29" i="34"/>
  <c r="D29" i="34"/>
  <c r="C29" i="34"/>
  <c r="F28" i="34"/>
  <c r="F27" i="34"/>
  <c r="F26" i="34"/>
  <c r="I25" i="34"/>
  <c r="H25" i="34"/>
  <c r="E25" i="34"/>
  <c r="D25" i="34"/>
  <c r="C25" i="34"/>
  <c r="I24" i="34"/>
  <c r="H24" i="34"/>
  <c r="E24" i="34"/>
  <c r="D24" i="34"/>
  <c r="C24" i="34"/>
  <c r="F22" i="34"/>
  <c r="I21" i="34"/>
  <c r="E21" i="34"/>
  <c r="D21" i="34"/>
  <c r="C21" i="34"/>
  <c r="F19" i="34"/>
  <c r="H18" i="34"/>
  <c r="F18" i="34"/>
  <c r="F17" i="34"/>
  <c r="F16" i="34"/>
  <c r="I15" i="34"/>
  <c r="H15" i="34"/>
  <c r="E15" i="34"/>
  <c r="D15" i="34"/>
  <c r="C15" i="34"/>
  <c r="F14" i="34"/>
  <c r="F13" i="34" s="1"/>
  <c r="I13" i="34"/>
  <c r="H13" i="34"/>
  <c r="E13" i="34"/>
  <c r="D13" i="34"/>
  <c r="C13" i="34"/>
  <c r="F12" i="34"/>
  <c r="F11" i="34"/>
  <c r="I10" i="34"/>
  <c r="H10" i="34"/>
  <c r="E10" i="34"/>
  <c r="D10" i="34"/>
  <c r="C10" i="34"/>
  <c r="F9" i="34"/>
  <c r="I8" i="34"/>
  <c r="E8" i="34"/>
  <c r="D8" i="34"/>
  <c r="C8" i="34"/>
  <c r="F7" i="34"/>
  <c r="F6" i="34" s="1"/>
  <c r="I6" i="34"/>
  <c r="H6" i="34"/>
  <c r="E6" i="34"/>
  <c r="D6" i="34"/>
  <c r="C6" i="34"/>
  <c r="F56" i="34" l="1"/>
  <c r="F55" i="34"/>
  <c r="F50" i="34"/>
  <c r="F51" i="34"/>
  <c r="F48" i="34"/>
  <c r="F45" i="34"/>
  <c r="F42" i="34"/>
  <c r="F35" i="34"/>
  <c r="F34" i="34"/>
  <c r="F31" i="34"/>
  <c r="F64" i="34"/>
  <c r="F24" i="34"/>
  <c r="F25" i="34"/>
  <c r="F15" i="34"/>
  <c r="I61" i="34"/>
  <c r="K66" i="34" s="1"/>
  <c r="D60" i="34"/>
  <c r="F29" i="34"/>
  <c r="H60" i="34"/>
  <c r="F8" i="34"/>
  <c r="C61" i="34"/>
  <c r="F21" i="34"/>
  <c r="I60" i="34"/>
  <c r="D61" i="34"/>
  <c r="F10" i="34"/>
  <c r="E60" i="34"/>
  <c r="H61" i="34"/>
  <c r="F63" i="34"/>
  <c r="C60" i="34"/>
  <c r="E61" i="34"/>
  <c r="F62" i="34"/>
  <c r="F60" i="34" l="1"/>
  <c r="F61" i="34"/>
</calcChain>
</file>

<file path=xl/sharedStrings.xml><?xml version="1.0" encoding="utf-8"?>
<sst xmlns="http://schemas.openxmlformats.org/spreadsheetml/2006/main" count="98" uniqueCount="53">
  <si>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</si>
  <si>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</si>
  <si>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</si>
  <si>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</si>
  <si>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</si>
  <si>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</si>
  <si>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</si>
  <si>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% plnění</t>
  </si>
  <si>
    <t>schválený</t>
  </si>
  <si>
    <t>rozp. po zm.</t>
  </si>
  <si>
    <t>Skutečnost</t>
  </si>
  <si>
    <t xml:space="preserve">po změnách </t>
  </si>
  <si>
    <t>Grantová agentura ČR</t>
  </si>
  <si>
    <t>Ministerstvo zdravotnictví</t>
  </si>
  <si>
    <t>zahraniční zdroje</t>
  </si>
  <si>
    <t>národní zdroje</t>
  </si>
  <si>
    <t xml:space="preserve">Nároky z nespotřebovaných výdajů </t>
  </si>
  <si>
    <t>Úřad vlády ČR</t>
  </si>
  <si>
    <t>Ministerstvo zemědělství</t>
  </si>
  <si>
    <t>Včetně výdajů krytých příjmy ze zahraničních programů )*</t>
  </si>
  <si>
    <t>**)  označené kapitoly jsou pouze příjemci účelové podpory, resp. organizace (OSS) v jejich působnosti</t>
  </si>
  <si>
    <t xml:space="preserve"> </t>
  </si>
  <si>
    <t>Ministerstvo zahraničních věcí</t>
  </si>
  <si>
    <t xml:space="preserve">Ministerstvo práce a sociálních věcí </t>
  </si>
  <si>
    <t>Ministerstvo životního prostředí</t>
  </si>
  <si>
    <t xml:space="preserve">Ministerstvo dopravy </t>
  </si>
  <si>
    <t>mimorozp</t>
  </si>
  <si>
    <t>zdroje</t>
  </si>
  <si>
    <t>pro srovnání</t>
  </si>
  <si>
    <t xml:space="preserve">v tom:        účelové výdaje </t>
  </si>
  <si>
    <t>NAR 20</t>
  </si>
  <si>
    <t>SPOLUFinancování v rámci instituc.p.</t>
  </si>
  <si>
    <t>ČERP 19</t>
  </si>
  <si>
    <t>stav k 1.1.2021</t>
  </si>
  <si>
    <t>NAR 21</t>
  </si>
  <si>
    <t>EHP Norsko</t>
  </si>
  <si>
    <t>SPOLUFinancování Zahr.zdrojů</t>
  </si>
  <si>
    <t>k 31. 12. 2020</t>
  </si>
  <si>
    <t>k 31. 12. 2021</t>
  </si>
  <si>
    <t>Rozpočet 2021</t>
  </si>
  <si>
    <t>stav k 1.1.2022</t>
  </si>
  <si>
    <t>čerpání 2021</t>
  </si>
  <si>
    <t>NAR 1.1.21</t>
  </si>
  <si>
    <t>NAR 1.1.22</t>
  </si>
  <si>
    <t>Stav NNV z nár.zdrojů bez spolufinancování EU a FM z nár.zdrojů</t>
  </si>
  <si>
    <t>tis. Kč</t>
  </si>
  <si>
    <t>PŘEHLED VÝVOJE NÁROKŮ Z NESPOTŘEBOVANÝCH VÝDAJŮ a čerpání rozpočtu (v tis. Kč)</t>
  </si>
  <si>
    <t>Ústav pro studium totalitních režimů **)</t>
  </si>
  <si>
    <t>Technologická agentura ČR )*</t>
  </si>
  <si>
    <t>Ministerstvo spravedlnosti **)</t>
  </si>
  <si>
    <t>Výdaje na podporu VaVaI celkem )*</t>
  </si>
  <si>
    <t>Ministerstvo školství, mládeže a tělovýchovy )*</t>
  </si>
  <si>
    <t>Ministerstvo průmyslu a obchodu 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</si>
</sst>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41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  <font>
      <sz val="2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4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56">
    <xf numFmtId="0" fontId="0" fillId="0" borderId="0" xfId="0"/>
    <xf numFmtId="0" fontId="26" fillId="0" borderId="0" xfId="41" applyFont="1" applyFill="1"/>
    <xf numFmtId="0" fontId="16" fillId="0" borderId="0" xfId="41" applyFont="1"/>
    <xf numFmtId="0" fontId="16" fillId="0" borderId="0" xfId="41" applyFont="1" applyFill="1"/>
    <xf numFmtId="0" fontId="27" fillId="0" borderId="0" xfId="41" applyFont="1" applyAlignment="1">
      <alignment horizontal="center"/>
    </xf>
    <xf numFmtId="0" fontId="15" fillId="0" borderId="0" xfId="41" applyFont="1"/>
    <xf numFmtId="0" fontId="31" fillId="0" borderId="0" xfId="41" applyFont="1" applyAlignment="1">
      <alignment horizontal="center"/>
    </xf>
    <xf numFmtId="4" fontId="33" fillId="0" borderId="13" xfId="42" applyNumberFormat="1" applyFont="1" applyFill="1" applyBorder="1" applyAlignment="1">
      <alignment horizontal="right" vertical="center" wrapText="1" indent="1"/>
    </xf>
    <xf numFmtId="4" fontId="33" fillId="0" borderId="19" xfId="42" applyNumberFormat="1" applyFont="1" applyFill="1" applyBorder="1" applyAlignment="1">
      <alignment horizontal="right" vertical="center" wrapText="1" indent="1"/>
    </xf>
    <xf numFmtId="4" fontId="33" fillId="0" borderId="18" xfId="42" applyNumberFormat="1" applyFont="1" applyFill="1" applyBorder="1" applyAlignment="1">
      <alignment horizontal="right" vertical="center" wrapText="1" indent="1"/>
    </xf>
    <xf numFmtId="4" fontId="33" fillId="0" borderId="12" xfId="42" applyNumberFormat="1" applyFont="1" applyFill="1" applyBorder="1" applyAlignment="1">
      <alignment horizontal="right" vertical="center" wrapText="1" indent="1"/>
    </xf>
    <xf numFmtId="4" fontId="33" fillId="0" borderId="17" xfId="42" applyNumberFormat="1" applyFont="1" applyFill="1" applyBorder="1" applyAlignment="1">
      <alignment horizontal="right" vertical="center" wrapText="1" indent="1"/>
    </xf>
    <xf numFmtId="4" fontId="33" fillId="0" borderId="11" xfId="42" applyNumberFormat="1" applyFont="1" applyFill="1" applyBorder="1" applyAlignment="1">
      <alignment horizontal="right" vertical="center" wrapText="1" indent="1"/>
    </xf>
    <xf numFmtId="4" fontId="15" fillId="0" borderId="0" xfId="41" applyNumberFormat="1" applyFont="1"/>
    <xf numFmtId="0" fontId="31" fillId="0" borderId="0" xfId="0" applyFont="1" applyFill="1"/>
    <xf numFmtId="0" fontId="32" fillId="0" borderId="0" xfId="41" applyFont="1" applyFill="1"/>
    <xf numFmtId="0" fontId="16" fillId="0" borderId="0" xfId="41" applyFont="1" applyBorder="1"/>
    <xf numFmtId="4" fontId="31" fillId="0" borderId="11" xfId="41" applyNumberFormat="1" applyFont="1" applyFill="1" applyBorder="1" applyAlignment="1">
      <alignment horizontal="right" indent="1"/>
    </xf>
    <xf numFmtId="4" fontId="31" fillId="0" borderId="15" xfId="41" applyNumberFormat="1" applyFont="1" applyFill="1" applyBorder="1" applyAlignment="1">
      <alignment horizontal="right" indent="1"/>
    </xf>
    <xf numFmtId="4" fontId="31" fillId="0" borderId="14" xfId="41" applyNumberFormat="1" applyFont="1" applyFill="1" applyBorder="1" applyAlignment="1">
      <alignment horizontal="right" indent="1"/>
    </xf>
    <xf numFmtId="4" fontId="32" fillId="0" borderId="17" xfId="0" applyNumberFormat="1" applyFont="1" applyFill="1" applyBorder="1" applyAlignment="1">
      <alignment horizontal="right" vertical="center" indent="1"/>
    </xf>
    <xf numFmtId="0" fontId="15" fillId="0" borderId="0" xfId="41" applyFont="1" applyFill="1"/>
    <xf numFmtId="0" fontId="32" fillId="0" borderId="25" xfId="41" applyFont="1" applyFill="1" applyBorder="1" applyAlignment="1">
      <alignment horizontal="center" vertical="center" wrapText="1"/>
    </xf>
    <xf numFmtId="0" fontId="32" fillId="0" borderId="24" xfId="41" applyFont="1" applyFill="1" applyBorder="1" applyAlignment="1">
      <alignment horizontal="center" vertical="center" wrapText="1"/>
    </xf>
    <xf numFmtId="4" fontId="32" fillId="0" borderId="11" xfId="0" applyNumberFormat="1" applyFont="1" applyFill="1" applyBorder="1" applyAlignment="1">
      <alignment horizontal="right" vertical="center" indent="1"/>
    </xf>
    <xf numFmtId="4" fontId="31" fillId="0" borderId="11" xfId="0" applyNumberFormat="1" applyFont="1" applyFill="1" applyBorder="1" applyAlignment="1">
      <alignment horizontal="right" vertical="center" indent="1"/>
    </xf>
    <xf numFmtId="4" fontId="31" fillId="0" borderId="15" xfId="0" applyNumberFormat="1" applyFont="1" applyFill="1" applyBorder="1" applyAlignment="1">
      <alignment horizontal="right" vertical="center" indent="1"/>
    </xf>
    <xf numFmtId="4" fontId="31" fillId="0" borderId="11" xfId="0" applyNumberFormat="1" applyFont="1" applyFill="1" applyBorder="1" applyAlignment="1">
      <alignment horizontal="right" indent="1"/>
    </xf>
    <xf numFmtId="0" fontId="30" fillId="0" borderId="13" xfId="0" applyFont="1" applyBorder="1" applyAlignment="1">
      <alignment horizontal="center"/>
    </xf>
    <xf numFmtId="0" fontId="32" fillId="0" borderId="28" xfId="41" applyFont="1" applyFill="1" applyBorder="1" applyAlignment="1">
      <alignment vertical="center"/>
    </xf>
    <xf numFmtId="0" fontId="32" fillId="0" borderId="21" xfId="41" applyFont="1" applyFill="1" applyBorder="1" applyAlignment="1" applyProtection="1">
      <alignment horizontal="right" vertical="center"/>
      <protection locked="0"/>
    </xf>
    <xf numFmtId="0" fontId="31" fillId="0" borderId="21" xfId="41" applyFont="1" applyFill="1" applyBorder="1" applyAlignment="1">
      <alignment horizontal="right" vertical="center"/>
    </xf>
    <xf numFmtId="0" fontId="31" fillId="0" borderId="22" xfId="41" applyNumberFormat="1" applyFont="1" applyFill="1" applyBorder="1" applyAlignment="1">
      <alignment horizontal="right" vertical="center"/>
    </xf>
    <xf numFmtId="0" fontId="32" fillId="0" borderId="21" xfId="41" applyFont="1" applyFill="1" applyBorder="1" applyAlignment="1" applyProtection="1">
      <alignment vertical="center"/>
      <protection locked="0"/>
    </xf>
    <xf numFmtId="0" fontId="31" fillId="0" borderId="22" xfId="41" applyFont="1" applyFill="1" applyBorder="1" applyAlignment="1">
      <alignment horizontal="right" vertical="center"/>
    </xf>
    <xf numFmtId="0" fontId="32" fillId="0" borderId="27" xfId="41" applyFont="1" applyFill="1" applyBorder="1" applyAlignment="1" applyProtection="1">
      <alignment vertical="center"/>
      <protection locked="0"/>
    </xf>
    <xf numFmtId="0" fontId="32" fillId="0" borderId="27" xfId="41" applyFont="1" applyFill="1" applyBorder="1" applyAlignment="1">
      <alignment horizontal="left" vertical="center"/>
    </xf>
    <xf numFmtId="0" fontId="31" fillId="0" borderId="21" xfId="41" applyNumberFormat="1" applyFont="1" applyFill="1" applyBorder="1" applyAlignment="1">
      <alignment horizontal="right" vertical="center"/>
    </xf>
    <xf numFmtId="0" fontId="32" fillId="0" borderId="27" xfId="41" applyNumberFormat="1" applyFont="1" applyFill="1" applyBorder="1" applyAlignment="1">
      <alignment horizontal="left" vertical="center"/>
    </xf>
    <xf numFmtId="0" fontId="32" fillId="0" borderId="21" xfId="41" applyFont="1" applyFill="1" applyBorder="1" applyAlignment="1" applyProtection="1">
      <alignment vertical="center" wrapText="1"/>
      <protection locked="0"/>
    </xf>
    <xf numFmtId="0" fontId="32" fillId="0" borderId="21" xfId="41" applyFont="1" applyFill="1" applyBorder="1" applyAlignment="1">
      <alignment horizontal="left" vertical="center" wrapText="1"/>
    </xf>
    <xf numFmtId="0" fontId="32" fillId="0" borderId="27" xfId="41" applyFont="1" applyFill="1" applyBorder="1" applyAlignment="1" applyProtection="1">
      <alignment vertical="center" wrapText="1"/>
      <protection locked="0"/>
    </xf>
    <xf numFmtId="4" fontId="31" fillId="0" borderId="12" xfId="41" applyNumberFormat="1" applyFont="1" applyFill="1" applyBorder="1" applyAlignment="1">
      <alignment horizontal="right" indent="1"/>
    </xf>
    <xf numFmtId="0" fontId="31" fillId="0" borderId="36" xfId="41" applyNumberFormat="1" applyFont="1" applyFill="1" applyBorder="1" applyAlignment="1">
      <alignment horizontal="right" vertical="center"/>
    </xf>
    <xf numFmtId="0" fontId="32" fillId="0" borderId="28" xfId="41" applyFont="1" applyFill="1" applyBorder="1" applyAlignment="1" applyProtection="1">
      <alignment vertical="center" wrapText="1"/>
      <protection locked="0"/>
    </xf>
    <xf numFmtId="4" fontId="31" fillId="0" borderId="14" xfId="0" applyNumberFormat="1" applyFont="1" applyFill="1" applyBorder="1" applyAlignment="1">
      <alignment horizontal="right" indent="1"/>
    </xf>
    <xf numFmtId="0" fontId="16" fillId="0" borderId="0" xfId="41" applyFont="1" applyAlignment="1"/>
    <xf numFmtId="4" fontId="31" fillId="0" borderId="0" xfId="41" applyNumberFormat="1" applyFont="1" applyFill="1" applyBorder="1" applyAlignment="1">
      <alignment horizontal="right" indent="1"/>
    </xf>
    <xf numFmtId="4" fontId="33" fillId="0" borderId="38" xfId="42" applyNumberFormat="1" applyFont="1" applyFill="1" applyBorder="1" applyAlignment="1">
      <alignment horizontal="right" vertical="center" wrapText="1" indent="1"/>
    </xf>
    <xf numFmtId="4" fontId="34" fillId="0" borderId="40" xfId="42" applyNumberFormat="1" applyFont="1" applyFill="1" applyBorder="1" applyAlignment="1">
      <alignment horizontal="right" vertical="center" wrapText="1" indent="1"/>
    </xf>
    <xf numFmtId="4" fontId="33" fillId="0" borderId="41" xfId="42" applyNumberFormat="1" applyFont="1" applyFill="1" applyBorder="1" applyAlignment="1">
      <alignment horizontal="right" vertical="center" wrapText="1" indent="1"/>
    </xf>
    <xf numFmtId="4" fontId="34" fillId="0" borderId="42" xfId="42" applyNumberFormat="1" applyFont="1" applyFill="1" applyBorder="1" applyAlignment="1">
      <alignment horizontal="right" vertical="center" wrapText="1" indent="1"/>
    </xf>
    <xf numFmtId="4" fontId="33" fillId="0" borderId="40" xfId="42" applyNumberFormat="1" applyFont="1" applyFill="1" applyBorder="1" applyAlignment="1">
      <alignment horizontal="right" vertical="center" wrapText="1" indent="1"/>
    </xf>
    <xf numFmtId="4" fontId="34" fillId="0" borderId="39" xfId="42" applyNumberFormat="1" applyFont="1" applyFill="1" applyBorder="1" applyAlignment="1">
      <alignment horizontal="right" vertical="center" wrapText="1" indent="1"/>
    </xf>
    <xf numFmtId="0" fontId="31" fillId="0" borderId="0" xfId="41" applyFont="1" applyFill="1" applyAlignment="1">
      <alignment horizontal="right"/>
    </xf>
    <xf numFmtId="4" fontId="31" fillId="0" borderId="16" xfId="41" applyNumberFormat="1" applyFont="1" applyFill="1" applyBorder="1" applyAlignment="1">
      <alignment horizontal="right" indent="1"/>
    </xf>
    <xf numFmtId="3" fontId="16" fillId="0" borderId="0" xfId="41" applyNumberFormat="1" applyFont="1"/>
    <xf numFmtId="3" fontId="16" fillId="0" borderId="0" xfId="41" applyNumberFormat="1" applyFont="1" applyFill="1"/>
    <xf numFmtId="0" fontId="16" fillId="0" borderId="0" xfId="41" applyFont="1" applyFill="1" applyAlignment="1"/>
    <xf numFmtId="0" fontId="31" fillId="0" borderId="23" xfId="0" applyFont="1" applyBorder="1" applyAlignment="1">
      <alignment horizontal="center"/>
    </xf>
    <xf numFmtId="4" fontId="33" fillId="0" borderId="45" xfId="42" applyNumberFormat="1" applyFont="1" applyFill="1" applyBorder="1" applyAlignment="1">
      <alignment horizontal="right" vertical="center" wrapText="1" indent="1"/>
    </xf>
    <xf numFmtId="4" fontId="31" fillId="0" borderId="46" xfId="41" applyNumberFormat="1" applyFont="1" applyFill="1" applyBorder="1" applyAlignment="1">
      <alignment horizontal="right" indent="1"/>
    </xf>
    <xf numFmtId="4" fontId="32" fillId="0" borderId="47" xfId="41" applyNumberFormat="1" applyFont="1" applyFill="1" applyBorder="1" applyAlignment="1">
      <alignment horizontal="right" vertical="center" indent="1"/>
    </xf>
    <xf numFmtId="4" fontId="31" fillId="0" borderId="46" xfId="41" applyNumberFormat="1" applyFont="1" applyFill="1" applyBorder="1" applyAlignment="1">
      <alignment horizontal="right" vertical="center" indent="1"/>
    </xf>
    <xf numFmtId="4" fontId="32" fillId="0" borderId="47" xfId="41" applyNumberFormat="1" applyFont="1" applyFill="1" applyBorder="1" applyAlignment="1">
      <alignment horizontal="right" indent="1"/>
    </xf>
    <xf numFmtId="4" fontId="31" fillId="0" borderId="48" xfId="41" applyNumberFormat="1" applyFont="1" applyFill="1" applyBorder="1" applyAlignment="1">
      <alignment horizontal="right" indent="1"/>
    </xf>
    <xf numFmtId="4" fontId="32" fillId="0" borderId="46" xfId="41" applyNumberFormat="1" applyFont="1" applyBorder="1" applyAlignment="1">
      <alignment horizontal="right" indent="1"/>
    </xf>
    <xf numFmtId="4" fontId="33" fillId="0" borderId="47" xfId="42" applyNumberFormat="1" applyFont="1" applyFill="1" applyBorder="1" applyAlignment="1">
      <alignment horizontal="right" vertical="center" wrapText="1" indent="1"/>
    </xf>
    <xf numFmtId="4" fontId="31" fillId="0" borderId="46" xfId="41" applyNumberFormat="1" applyFont="1" applyBorder="1" applyAlignment="1">
      <alignment horizontal="right" indent="1"/>
    </xf>
    <xf numFmtId="4" fontId="31" fillId="0" borderId="48" xfId="41" applyNumberFormat="1" applyFont="1" applyBorder="1" applyAlignment="1">
      <alignment horizontal="right" indent="1"/>
    </xf>
    <xf numFmtId="4" fontId="32" fillId="0" borderId="47" xfId="41" applyNumberFormat="1" applyFont="1" applyBorder="1" applyAlignment="1">
      <alignment horizontal="right" vertical="center" indent="1"/>
    </xf>
    <xf numFmtId="4" fontId="32" fillId="0" borderId="47" xfId="41" applyNumberFormat="1" applyFont="1" applyBorder="1" applyAlignment="1">
      <alignment horizontal="right" indent="1"/>
    </xf>
    <xf numFmtId="4" fontId="32" fillId="0" borderId="46" xfId="41" applyNumberFormat="1" applyFont="1" applyFill="1" applyBorder="1" applyAlignment="1">
      <alignment horizontal="right" indent="1"/>
    </xf>
    <xf numFmtId="4" fontId="31" fillId="0" borderId="49" xfId="41" applyNumberFormat="1" applyFont="1" applyFill="1" applyBorder="1" applyAlignment="1">
      <alignment horizontal="right" indent="1"/>
    </xf>
    <xf numFmtId="0" fontId="16" fillId="25" borderId="0" xfId="41" applyFont="1" applyFill="1" applyAlignment="1"/>
    <xf numFmtId="0" fontId="16" fillId="25" borderId="0" xfId="41" applyFont="1" applyFill="1"/>
    <xf numFmtId="4" fontId="16" fillId="25" borderId="0" xfId="41" applyNumberFormat="1" applyFont="1" applyFill="1"/>
    <xf numFmtId="4" fontId="16" fillId="25" borderId="0" xfId="41" applyNumberFormat="1" applyFont="1" applyFill="1" applyAlignment="1"/>
    <xf numFmtId="4" fontId="32" fillId="0" borderId="46" xfId="41" applyNumberFormat="1" applyFont="1" applyFill="1" applyBorder="1" applyAlignment="1">
      <alignment horizontal="right" vertical="center" indent="1"/>
    </xf>
    <xf numFmtId="4" fontId="16" fillId="0" borderId="0" xfId="41" applyNumberFormat="1" applyFont="1" applyAlignment="1"/>
    <xf numFmtId="4" fontId="16" fillId="0" borderId="0" xfId="41" applyNumberFormat="1" applyFont="1" applyFill="1"/>
    <xf numFmtId="4" fontId="31" fillId="0" borderId="33" xfId="0" applyNumberFormat="1" applyFont="1" applyFill="1" applyBorder="1" applyAlignment="1">
      <alignment horizontal="right" indent="1"/>
    </xf>
    <xf numFmtId="4" fontId="31" fillId="0" borderId="37" xfId="0" applyNumberFormat="1" applyFont="1" applyFill="1" applyBorder="1" applyAlignment="1">
      <alignment horizontal="right" indent="1"/>
    </xf>
    <xf numFmtId="4" fontId="32" fillId="0" borderId="41" xfId="41" applyNumberFormat="1" applyFont="1" applyFill="1" applyBorder="1" applyAlignment="1">
      <alignment horizontal="right" indent="1"/>
    </xf>
    <xf numFmtId="0" fontId="37" fillId="0" borderId="0" xfId="41" applyFont="1" applyFill="1"/>
    <xf numFmtId="4" fontId="15" fillId="26" borderId="0" xfId="41" applyNumberFormat="1" applyFont="1" applyFill="1"/>
    <xf numFmtId="0" fontId="15" fillId="26" borderId="0" xfId="41" applyFont="1" applyFill="1"/>
    <xf numFmtId="0" fontId="16" fillId="26" borderId="0" xfId="41" applyFont="1" applyFill="1"/>
    <xf numFmtId="4" fontId="32" fillId="0" borderId="50" xfId="41" applyNumberFormat="1" applyFont="1" applyBorder="1" applyAlignment="1">
      <alignment horizontal="right" vertical="center" indent="1"/>
    </xf>
    <xf numFmtId="4" fontId="31" fillId="0" borderId="51" xfId="0" applyNumberFormat="1" applyFont="1" applyFill="1" applyBorder="1" applyAlignment="1">
      <alignment horizontal="right" indent="1"/>
    </xf>
    <xf numFmtId="4" fontId="31" fillId="0" borderId="52" xfId="0" applyNumberFormat="1" applyFont="1" applyFill="1" applyBorder="1" applyAlignment="1">
      <alignment horizontal="right" indent="1"/>
    </xf>
    <xf numFmtId="4" fontId="38" fillId="26" borderId="0" xfId="41" applyNumberFormat="1" applyFont="1" applyFill="1" applyAlignment="1"/>
    <xf numFmtId="0" fontId="35" fillId="0" borderId="0" xfId="0" applyFont="1" applyFill="1" applyAlignment="1">
      <alignment horizontal="left"/>
    </xf>
    <xf numFmtId="0" fontId="32" fillId="27" borderId="38" xfId="41" applyNumberFormat="1" applyFont="1" applyFill="1" applyBorder="1" applyAlignment="1">
      <alignment horizontal="center" vertical="center"/>
    </xf>
    <xf numFmtId="0" fontId="32" fillId="27" borderId="39" xfId="41" applyFont="1" applyFill="1" applyBorder="1" applyAlignment="1">
      <alignment horizontal="center" vertical="center" wrapText="1"/>
    </xf>
    <xf numFmtId="0" fontId="32" fillId="27" borderId="13" xfId="41" applyNumberFormat="1" applyFont="1" applyFill="1" applyBorder="1" applyAlignment="1">
      <alignment horizontal="center" vertical="center"/>
    </xf>
    <xf numFmtId="0" fontId="32" fillId="27" borderId="14" xfId="41" applyFont="1" applyFill="1" applyBorder="1" applyAlignment="1">
      <alignment horizontal="center" vertical="center" wrapText="1"/>
    </xf>
    <xf numFmtId="4" fontId="32" fillId="28" borderId="33" xfId="41" applyNumberFormat="1" applyFont="1" applyFill="1" applyBorder="1" applyAlignment="1">
      <alignment horizontal="right" indent="1"/>
    </xf>
    <xf numFmtId="0" fontId="39" fillId="0" borderId="0" xfId="41" applyFont="1" applyFill="1" applyAlignment="1">
      <alignment horizontal="right"/>
    </xf>
    <xf numFmtId="4" fontId="31" fillId="0" borderId="23" xfId="41" applyNumberFormat="1" applyFont="1" applyFill="1" applyBorder="1" applyAlignment="1">
      <alignment horizontal="right" vertical="center" wrapText="1" indent="1"/>
    </xf>
    <xf numFmtId="4" fontId="31" fillId="0" borderId="0" xfId="41" applyNumberFormat="1" applyFont="1" applyFill="1" applyBorder="1" applyAlignment="1">
      <alignment horizontal="right" vertical="center" wrapText="1" indent="1"/>
    </xf>
    <xf numFmtId="4" fontId="31" fillId="0" borderId="18" xfId="41" applyNumberFormat="1" applyFont="1" applyFill="1" applyBorder="1" applyAlignment="1">
      <alignment horizontal="right" vertical="center" wrapText="1" indent="1"/>
    </xf>
    <xf numFmtId="4" fontId="31" fillId="0" borderId="53" xfId="41" applyNumberFormat="1" applyFont="1" applyFill="1" applyBorder="1" applyAlignment="1">
      <alignment horizontal="right" vertical="center" wrapText="1" indent="1"/>
    </xf>
    <xf numFmtId="4" fontId="32" fillId="0" borderId="18" xfId="41" applyNumberFormat="1" applyFont="1" applyBorder="1" applyAlignment="1">
      <alignment horizontal="right" vertical="center"/>
    </xf>
    <xf numFmtId="4" fontId="32" fillId="0" borderId="0" xfId="41" applyNumberFormat="1" applyFont="1" applyBorder="1" applyAlignment="1">
      <alignment horizontal="right"/>
    </xf>
    <xf numFmtId="4" fontId="31" fillId="0" borderId="0" xfId="41" applyNumberFormat="1" applyFont="1" applyFill="1" applyBorder="1" applyAlignment="1">
      <alignment horizontal="right" vertical="center" wrapText="1"/>
    </xf>
    <xf numFmtId="4" fontId="31" fillId="0" borderId="53" xfId="41" applyNumberFormat="1" applyFont="1" applyFill="1" applyBorder="1" applyAlignment="1">
      <alignment horizontal="right" vertical="center" wrapText="1"/>
    </xf>
    <xf numFmtId="4" fontId="32" fillId="0" borderId="18" xfId="41" applyNumberFormat="1" applyFont="1" applyFill="1" applyBorder="1" applyAlignment="1">
      <alignment horizontal="right"/>
    </xf>
    <xf numFmtId="4" fontId="32" fillId="0" borderId="0" xfId="41" applyNumberFormat="1" applyFont="1" applyFill="1" applyBorder="1" applyAlignment="1">
      <alignment horizontal="right"/>
    </xf>
    <xf numFmtId="4" fontId="31" fillId="0" borderId="26" xfId="41" applyNumberFormat="1" applyFont="1" applyFill="1" applyBorder="1" applyAlignment="1">
      <alignment horizontal="right" vertical="center" wrapText="1"/>
    </xf>
    <xf numFmtId="4" fontId="31" fillId="0" borderId="26" xfId="41" applyNumberFormat="1" applyFont="1" applyFill="1" applyBorder="1" applyAlignment="1">
      <alignment horizontal="right" vertical="center" wrapText="1" indent="1"/>
    </xf>
    <xf numFmtId="4" fontId="31" fillId="0" borderId="11" xfId="41" applyNumberFormat="1" applyFont="1" applyFill="1" applyBorder="1" applyAlignment="1">
      <alignment horizontal="right" vertical="center" wrapText="1" indent="1"/>
    </xf>
    <xf numFmtId="4" fontId="31" fillId="0" borderId="17" xfId="41" applyNumberFormat="1" applyFont="1" applyFill="1" applyBorder="1" applyAlignment="1">
      <alignment horizontal="right" vertical="center" wrapText="1" indent="1"/>
    </xf>
    <xf numFmtId="4" fontId="31" fillId="0" borderId="15" xfId="41" applyNumberFormat="1" applyFont="1" applyFill="1" applyBorder="1" applyAlignment="1">
      <alignment horizontal="right" vertical="center" wrapText="1" indent="1"/>
    </xf>
    <xf numFmtId="4" fontId="31" fillId="0" borderId="14" xfId="41" applyNumberFormat="1" applyFont="1" applyFill="1" applyBorder="1" applyAlignment="1">
      <alignment horizontal="right" vertical="center" wrapText="1" indent="1"/>
    </xf>
    <xf numFmtId="4" fontId="31" fillId="0" borderId="13" xfId="41" applyNumberFormat="1" applyFont="1" applyFill="1" applyBorder="1" applyAlignment="1">
      <alignment horizontal="right" vertical="center" wrapText="1" indent="1"/>
    </xf>
    <xf numFmtId="4" fontId="32" fillId="0" borderId="17" xfId="41" applyNumberFormat="1" applyFont="1" applyFill="1" applyBorder="1" applyAlignment="1">
      <alignment horizontal="right" indent="1"/>
    </xf>
    <xf numFmtId="4" fontId="32" fillId="0" borderId="11" xfId="41" applyNumberFormat="1" applyFont="1" applyFill="1" applyBorder="1" applyAlignment="1">
      <alignment horizontal="right" indent="1"/>
    </xf>
    <xf numFmtId="4" fontId="15" fillId="0" borderId="11" xfId="41" applyNumberFormat="1" applyFont="1" applyFill="1" applyBorder="1" applyAlignment="1">
      <alignment horizontal="right" indent="1"/>
    </xf>
    <xf numFmtId="4" fontId="32" fillId="0" borderId="17" xfId="41" applyNumberFormat="1" applyFont="1" applyFill="1" applyBorder="1" applyAlignment="1">
      <alignment horizontal="right" vertical="center" indent="1"/>
    </xf>
    <xf numFmtId="2" fontId="31" fillId="0" borderId="15" xfId="41" applyNumberFormat="1" applyFont="1" applyFill="1" applyBorder="1" applyAlignment="1">
      <alignment horizontal="right" indent="1"/>
    </xf>
    <xf numFmtId="0" fontId="31" fillId="0" borderId="14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15" fillId="0" borderId="44" xfId="41" applyFont="1" applyBorder="1" applyAlignment="1">
      <alignment horizontal="center" vertical="center"/>
    </xf>
    <xf numFmtId="0" fontId="15" fillId="28" borderId="31" xfId="41" applyFont="1" applyFill="1" applyBorder="1" applyAlignment="1">
      <alignment horizontal="center" vertical="center"/>
    </xf>
    <xf numFmtId="4" fontId="32" fillId="0" borderId="11" xfId="41" applyNumberFormat="1" applyFont="1" applyFill="1" applyBorder="1" applyAlignment="1">
      <alignment horizontal="right" vertical="center" indent="1"/>
    </xf>
    <xf numFmtId="0" fontId="16" fillId="25" borderId="23" xfId="41" applyNumberFormat="1" applyFont="1" applyFill="1" applyBorder="1" applyAlignment="1">
      <alignment horizontal="center" wrapText="1"/>
    </xf>
    <xf numFmtId="0" fontId="28" fillId="0" borderId="0" xfId="41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28" xfId="41" applyNumberFormat="1" applyFont="1" applyFill="1" applyBorder="1" applyAlignment="1">
      <alignment horizontal="center" vertical="center"/>
    </xf>
    <xf numFmtId="0" fontId="32" fillId="0" borderId="21" xfId="41" applyNumberFormat="1" applyFont="1" applyFill="1" applyBorder="1" applyAlignment="1">
      <alignment horizontal="center" vertical="center"/>
    </xf>
    <xf numFmtId="0" fontId="32" fillId="29" borderId="29" xfId="41" applyFont="1" applyFill="1" applyBorder="1" applyAlignment="1">
      <alignment horizontal="center" vertical="center"/>
    </xf>
    <xf numFmtId="0" fontId="32" fillId="29" borderId="30" xfId="41" applyFont="1" applyFill="1" applyBorder="1" applyAlignment="1">
      <alignment horizontal="center" vertical="center"/>
    </xf>
    <xf numFmtId="0" fontId="36" fillId="28" borderId="43" xfId="41" applyFont="1" applyFill="1" applyBorder="1" applyAlignment="1">
      <alignment horizontal="center" vertical="center"/>
    </xf>
    <xf numFmtId="0" fontId="36" fillId="28" borderId="20" xfId="41" applyFont="1" applyFill="1" applyBorder="1" applyAlignment="1">
      <alignment horizontal="center" vertical="center"/>
    </xf>
    <xf numFmtId="0" fontId="15" fillId="25" borderId="31" xfId="41" applyFont="1" applyFill="1" applyBorder="1" applyAlignment="1">
      <alignment horizontal="center" vertical="center"/>
    </xf>
    <xf numFmtId="4" fontId="33" fillId="25" borderId="32" xfId="42" applyNumberFormat="1" applyFont="1" applyFill="1" applyBorder="1" applyAlignment="1">
      <alignment horizontal="right" vertical="center" wrapText="1" indent="1"/>
    </xf>
    <xf numFmtId="4" fontId="31" fillId="25" borderId="33" xfId="41" applyNumberFormat="1" applyFont="1" applyFill="1" applyBorder="1" applyAlignment="1">
      <alignment horizontal="right" indent="1"/>
    </xf>
    <xf numFmtId="4" fontId="32" fillId="25" borderId="35" xfId="41" applyNumberFormat="1" applyFont="1" applyFill="1" applyBorder="1" applyAlignment="1">
      <alignment horizontal="right" indent="1"/>
    </xf>
    <xf numFmtId="4" fontId="31" fillId="25" borderId="34" xfId="41" applyNumberFormat="1" applyFont="1" applyFill="1" applyBorder="1" applyAlignment="1">
      <alignment horizontal="right" indent="1"/>
    </xf>
    <xf numFmtId="4" fontId="32" fillId="25" borderId="33" xfId="41" applyNumberFormat="1" applyFont="1" applyFill="1" applyBorder="1" applyAlignment="1">
      <alignment horizontal="right" indent="1"/>
    </xf>
    <xf numFmtId="4" fontId="32" fillId="25" borderId="35" xfId="41" applyNumberFormat="1" applyFont="1" applyFill="1" applyBorder="1" applyAlignment="1">
      <alignment horizontal="right" vertical="center" indent="1"/>
    </xf>
    <xf numFmtId="4" fontId="33" fillId="25" borderId="35" xfId="42" applyNumberFormat="1" applyFont="1" applyFill="1" applyBorder="1" applyAlignment="1">
      <alignment horizontal="right" vertical="center" wrapText="1" indent="1"/>
    </xf>
    <xf numFmtId="2" fontId="31" fillId="25" borderId="34" xfId="41" applyNumberFormat="1" applyFont="1" applyFill="1" applyBorder="1" applyAlignment="1">
      <alignment horizontal="right" indent="1"/>
    </xf>
    <xf numFmtId="4" fontId="33" fillId="25" borderId="33" xfId="42" applyNumberFormat="1" applyFont="1" applyFill="1" applyBorder="1" applyAlignment="1">
      <alignment horizontal="right" vertical="center" wrapText="1" indent="1"/>
    </xf>
    <xf numFmtId="2" fontId="31" fillId="25" borderId="33" xfId="41" applyNumberFormat="1" applyFont="1" applyFill="1" applyBorder="1" applyAlignment="1">
      <alignment horizontal="right" indent="1"/>
    </xf>
    <xf numFmtId="4" fontId="32" fillId="25" borderId="33" xfId="41" applyNumberFormat="1" applyFont="1" applyFill="1" applyBorder="1" applyAlignment="1">
      <alignment horizontal="right" vertical="center" indent="1"/>
    </xf>
    <xf numFmtId="4" fontId="31" fillId="25" borderId="37" xfId="41" applyNumberFormat="1" applyFont="1" applyFill="1" applyBorder="1" applyAlignment="1">
      <alignment horizontal="right" indent="1"/>
    </xf>
    <xf numFmtId="4" fontId="32" fillId="25" borderId="32" xfId="41" applyNumberFormat="1" applyFont="1" applyFill="1" applyBorder="1" applyAlignment="1">
      <alignment horizontal="right" vertical="center" indent="1"/>
    </xf>
    <xf numFmtId="4" fontId="32" fillId="0" borderId="13" xfId="41" applyNumberFormat="1" applyFont="1" applyFill="1" applyBorder="1" applyAlignment="1">
      <alignment horizontal="right" vertical="center" indent="1"/>
    </xf>
    <xf numFmtId="4" fontId="32" fillId="28" borderId="51" xfId="41" applyNumberFormat="1" applyFont="1" applyFill="1" applyBorder="1" applyAlignment="1">
      <alignment horizontal="right" indent="1"/>
    </xf>
    <xf numFmtId="4" fontId="32" fillId="28" borderId="11" xfId="41" applyNumberFormat="1" applyFont="1" applyFill="1" applyBorder="1" applyAlignment="1">
      <alignment horizontal="right" indent="1"/>
    </xf>
    <xf numFmtId="0" fontId="32" fillId="29" borderId="21" xfId="41" applyFont="1" applyFill="1" applyBorder="1" applyAlignment="1" applyProtection="1">
      <alignment horizontal="right" vertical="center"/>
      <protection locked="0"/>
    </xf>
    <xf numFmtId="4" fontId="33" fillId="29" borderId="11" xfId="42" applyNumberFormat="1" applyFont="1" applyFill="1" applyBorder="1" applyAlignment="1">
      <alignment horizontal="right" vertical="center" wrapText="1" indent="1"/>
    </xf>
    <xf numFmtId="4" fontId="31" fillId="29" borderId="11" xfId="41" applyNumberFormat="1" applyFont="1" applyFill="1" applyBorder="1" applyAlignment="1">
      <alignment horizontal="right" vertical="center" wrapText="1" indent="1"/>
    </xf>
    <xf numFmtId="0" fontId="40" fillId="0" borderId="0" xfId="41" applyFont="1" applyFill="1" applyBorder="1" applyAlignment="1">
      <alignment horizontal="center" vertical="center"/>
    </xf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Špatně" xfId="29" builtinId="27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4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M12" sqref="M12"/>
    </sheetView>
  </sheetViews>
  <sheetFormatPr defaultColWidth="9.140625" defaultRowHeight="12.75" x14ac:dyDescent="0.2"/>
  <cols>
    <col min="1" max="1" width="36.140625" style="3" customWidth="1"/>
    <col min="2" max="5" width="15.7109375" style="3" customWidth="1"/>
    <col min="6" max="6" width="11.140625" style="4" customWidth="1"/>
    <col min="7" max="7" width="10.85546875" style="4" hidden="1" customWidth="1"/>
    <col min="8" max="8" width="15.7109375" style="2" customWidth="1"/>
    <col min="9" max="10" width="15.7109375" style="3" customWidth="1"/>
    <col min="11" max="13" width="12.28515625" style="2" customWidth="1"/>
    <col min="14" max="16384" width="9.140625" style="2"/>
  </cols>
  <sheetData>
    <row r="1" spans="1:13" ht="20.25" customHeight="1" x14ac:dyDescent="0.25">
      <c r="A1" s="127" t="s">
        <v>46</v>
      </c>
      <c r="B1" s="127"/>
      <c r="C1" s="127"/>
      <c r="D1" s="127"/>
      <c r="E1" s="127"/>
      <c r="F1" s="127"/>
      <c r="G1" s="127"/>
      <c r="H1" s="127"/>
      <c r="I1" s="127"/>
      <c r="J1" s="155"/>
    </row>
    <row r="2" spans="1:13" ht="16.5" customHeight="1" x14ac:dyDescent="0.2">
      <c r="A2" s="128" t="s">
        <v>19</v>
      </c>
      <c r="B2" s="128"/>
      <c r="C2" s="128"/>
      <c r="D2" s="128"/>
      <c r="E2" s="128"/>
      <c r="F2" s="128"/>
      <c r="G2" s="128"/>
      <c r="H2" s="128"/>
      <c r="I2" s="92"/>
      <c r="J2" s="54"/>
    </row>
    <row r="3" spans="1:13" ht="11.25" customHeight="1" thickBot="1" x14ac:dyDescent="0.25">
      <c r="A3" s="21" t="s">
        <v>21</v>
      </c>
      <c r="B3" s="21"/>
      <c r="C3" s="21"/>
      <c r="D3" s="21"/>
      <c r="E3" s="21"/>
      <c r="F3" s="6"/>
      <c r="G3" s="6"/>
      <c r="H3" s="5"/>
      <c r="I3" s="54"/>
    </row>
    <row r="4" spans="1:13" ht="16.5" customHeight="1" x14ac:dyDescent="0.2">
      <c r="A4" s="129" t="s">
        <v>0</v>
      </c>
      <c r="B4" s="93" t="s">
        <v>10</v>
      </c>
      <c r="C4" s="131" t="s">
        <v>39</v>
      </c>
      <c r="D4" s="132"/>
      <c r="E4" s="95" t="s">
        <v>10</v>
      </c>
      <c r="F4" s="28" t="s">
        <v>7</v>
      </c>
      <c r="G4" s="59" t="s">
        <v>26</v>
      </c>
      <c r="H4" s="133" t="s">
        <v>16</v>
      </c>
      <c r="I4" s="134"/>
      <c r="J4" s="98" t="s">
        <v>28</v>
      </c>
    </row>
    <row r="5" spans="1:13" ht="18" customHeight="1" thickBot="1" x14ac:dyDescent="0.25">
      <c r="A5" s="130"/>
      <c r="B5" s="94" t="s">
        <v>37</v>
      </c>
      <c r="C5" s="22" t="s">
        <v>8</v>
      </c>
      <c r="D5" s="23" t="s">
        <v>11</v>
      </c>
      <c r="E5" s="96" t="s">
        <v>38</v>
      </c>
      <c r="F5" s="121" t="s">
        <v>9</v>
      </c>
      <c r="G5" s="122" t="s">
        <v>27</v>
      </c>
      <c r="H5" s="123" t="s">
        <v>41</v>
      </c>
      <c r="I5" s="135" t="s">
        <v>40</v>
      </c>
      <c r="J5" s="124" t="s">
        <v>33</v>
      </c>
    </row>
    <row r="6" spans="1:13" x14ac:dyDescent="0.2">
      <c r="A6" s="29" t="s">
        <v>17</v>
      </c>
      <c r="B6" s="48">
        <v>60137.426160000003</v>
      </c>
      <c r="C6" s="7">
        <f>C7</f>
        <v>67946.411999999997</v>
      </c>
      <c r="D6" s="7">
        <f t="shared" ref="D6:J6" si="0">D7</f>
        <v>57946.411999999997</v>
      </c>
      <c r="E6" s="7">
        <f t="shared" si="0"/>
        <v>59499.837160000003</v>
      </c>
      <c r="F6" s="7">
        <f t="shared" si="0"/>
        <v>102.68079611210442</v>
      </c>
      <c r="G6" s="99"/>
      <c r="H6" s="60">
        <f t="shared" si="0"/>
        <v>13972.390219999999</v>
      </c>
      <c r="I6" s="136">
        <f t="shared" si="0"/>
        <v>106519.13804999999</v>
      </c>
      <c r="J6" s="7">
        <f t="shared" si="0"/>
        <v>108072.56320999999</v>
      </c>
      <c r="K6" s="46"/>
    </row>
    <row r="7" spans="1:13" ht="14.25" customHeight="1" x14ac:dyDescent="0.2">
      <c r="A7" s="31" t="s">
        <v>6</v>
      </c>
      <c r="B7" s="49">
        <v>60137.426160000003</v>
      </c>
      <c r="C7" s="17">
        <v>67946.411999999997</v>
      </c>
      <c r="D7" s="17">
        <v>57946.411999999997</v>
      </c>
      <c r="E7" s="47">
        <v>59499.837160000003</v>
      </c>
      <c r="F7" s="111">
        <f>E7/D7*100</f>
        <v>102.68079611210442</v>
      </c>
      <c r="G7" s="100"/>
      <c r="H7" s="61">
        <v>13972.390219999999</v>
      </c>
      <c r="I7" s="137">
        <v>106519.13804999999</v>
      </c>
      <c r="J7" s="17">
        <v>108072.56320999999</v>
      </c>
      <c r="K7" s="46"/>
    </row>
    <row r="8" spans="1:13" s="16" customFormat="1" x14ac:dyDescent="0.2">
      <c r="A8" s="35" t="s">
        <v>22</v>
      </c>
      <c r="B8" s="50">
        <v>27870</v>
      </c>
      <c r="C8" s="11">
        <f>C9</f>
        <v>31484</v>
      </c>
      <c r="D8" s="11">
        <f t="shared" ref="D8:E8" si="1">D9</f>
        <v>31484</v>
      </c>
      <c r="E8" s="11">
        <f t="shared" si="1"/>
        <v>31484</v>
      </c>
      <c r="F8" s="112">
        <f t="shared" ref="F8:F23" si="2">E8/D8*100</f>
        <v>100</v>
      </c>
      <c r="G8" s="101"/>
      <c r="H8" s="62">
        <v>0</v>
      </c>
      <c r="I8" s="138">
        <f>I9</f>
        <v>0</v>
      </c>
      <c r="J8" s="116">
        <v>0</v>
      </c>
      <c r="K8" s="46"/>
    </row>
    <row r="9" spans="1:13" s="16" customFormat="1" x14ac:dyDescent="0.2">
      <c r="A9" s="31" t="s">
        <v>6</v>
      </c>
      <c r="B9" s="49">
        <v>27870</v>
      </c>
      <c r="C9" s="17">
        <v>31484</v>
      </c>
      <c r="D9" s="17">
        <v>31484</v>
      </c>
      <c r="E9" s="17">
        <v>31484</v>
      </c>
      <c r="F9" s="111">
        <f t="shared" si="2"/>
        <v>100</v>
      </c>
      <c r="G9" s="100"/>
      <c r="H9" s="63">
        <v>0</v>
      </c>
      <c r="I9" s="137">
        <v>0</v>
      </c>
      <c r="J9" s="17">
        <v>0</v>
      </c>
      <c r="K9" s="46"/>
    </row>
    <row r="10" spans="1:13" x14ac:dyDescent="0.2">
      <c r="A10" s="35" t="s">
        <v>1</v>
      </c>
      <c r="B10" s="50">
        <v>554148.64751000004</v>
      </c>
      <c r="C10" s="11">
        <f>C11+C12</f>
        <v>413142.56</v>
      </c>
      <c r="D10" s="11">
        <f>D11+D12</f>
        <v>231818.84700000001</v>
      </c>
      <c r="E10" s="11">
        <f>E11+E12</f>
        <v>230691.18080999999</v>
      </c>
      <c r="F10" s="112">
        <f t="shared" si="2"/>
        <v>99.513557156981278</v>
      </c>
      <c r="G10" s="101"/>
      <c r="H10" s="64">
        <f>H11+H12</f>
        <v>27036.368450000002</v>
      </c>
      <c r="I10" s="138">
        <f>I11+I12</f>
        <v>70975.697979999997</v>
      </c>
      <c r="J10" s="116">
        <f>J11+J12</f>
        <v>71492.688179999997</v>
      </c>
      <c r="K10" s="46"/>
      <c r="L10" s="1"/>
      <c r="M10" s="3"/>
    </row>
    <row r="11" spans="1:13" x14ac:dyDescent="0.2">
      <c r="A11" s="31" t="s">
        <v>6</v>
      </c>
      <c r="B11" s="49">
        <v>125540.72412</v>
      </c>
      <c r="C11" s="17">
        <v>94902.56</v>
      </c>
      <c r="D11" s="17">
        <v>94902.56</v>
      </c>
      <c r="E11" s="17">
        <v>96808.832620000001</v>
      </c>
      <c r="F11" s="111">
        <f t="shared" si="2"/>
        <v>102.00866301183025</v>
      </c>
      <c r="G11" s="100"/>
      <c r="H11" s="61">
        <v>16908.290059999999</v>
      </c>
      <c r="I11" s="137">
        <v>16800.891790000001</v>
      </c>
      <c r="J11" s="17">
        <v>18707.164410000001</v>
      </c>
      <c r="K11" s="46"/>
      <c r="L11" s="1"/>
      <c r="M11" s="3"/>
    </row>
    <row r="12" spans="1:13" x14ac:dyDescent="0.2">
      <c r="A12" s="34" t="s">
        <v>5</v>
      </c>
      <c r="B12" s="51">
        <v>428607.92339000001</v>
      </c>
      <c r="C12" s="18">
        <v>318240</v>
      </c>
      <c r="D12" s="18">
        <v>136916.28700000001</v>
      </c>
      <c r="E12" s="18">
        <v>133882.34818999999</v>
      </c>
      <c r="F12" s="113">
        <f t="shared" si="2"/>
        <v>97.784092107318088</v>
      </c>
      <c r="G12" s="102"/>
      <c r="H12" s="65">
        <v>10128.078390000001</v>
      </c>
      <c r="I12" s="139">
        <v>54174.806190000003</v>
      </c>
      <c r="J12" s="18">
        <v>52785.52377</v>
      </c>
      <c r="K12" s="46"/>
      <c r="L12" s="1"/>
      <c r="M12" s="3"/>
    </row>
    <row r="13" spans="1:13" ht="15.75" customHeight="1" x14ac:dyDescent="0.2">
      <c r="A13" s="39" t="s">
        <v>23</v>
      </c>
      <c r="B13" s="52">
        <v>89187.674400000004</v>
      </c>
      <c r="C13" s="11">
        <f>C14</f>
        <v>83900</v>
      </c>
      <c r="D13" s="11">
        <f t="shared" ref="D13:F13" si="3">D14</f>
        <v>83900</v>
      </c>
      <c r="E13" s="11">
        <f t="shared" si="3"/>
        <v>85657.672760000001</v>
      </c>
      <c r="F13" s="11">
        <f t="shared" si="3"/>
        <v>102.09496157330156</v>
      </c>
      <c r="G13" s="100"/>
      <c r="H13" s="72">
        <f>H14</f>
        <v>2184.1729999999998</v>
      </c>
      <c r="I13" s="140">
        <f>I14</f>
        <v>431.13583999999997</v>
      </c>
      <c r="J13" s="117">
        <f>J14</f>
        <v>2188.8085999999998</v>
      </c>
      <c r="K13" s="46"/>
      <c r="L13" s="1"/>
      <c r="M13" s="3"/>
    </row>
    <row r="14" spans="1:13" x14ac:dyDescent="0.2">
      <c r="A14" s="31" t="s">
        <v>6</v>
      </c>
      <c r="B14" s="49">
        <v>89187.674400000004</v>
      </c>
      <c r="C14" s="17">
        <v>83900</v>
      </c>
      <c r="D14" s="17">
        <v>83900</v>
      </c>
      <c r="E14" s="47">
        <v>85657.672760000001</v>
      </c>
      <c r="F14" s="111">
        <f t="shared" si="2"/>
        <v>102.09496157330156</v>
      </c>
      <c r="G14" s="100"/>
      <c r="H14" s="61">
        <v>2184.1729999999998</v>
      </c>
      <c r="I14" s="137">
        <v>431.13583999999997</v>
      </c>
      <c r="J14" s="118">
        <v>2188.8085999999998</v>
      </c>
      <c r="K14" s="46"/>
      <c r="L14" s="1"/>
      <c r="M14" s="3"/>
    </row>
    <row r="15" spans="1:13" x14ac:dyDescent="0.2">
      <c r="A15" s="35" t="s">
        <v>2</v>
      </c>
      <c r="B15" s="50">
        <v>663055.21843000001</v>
      </c>
      <c r="C15" s="11">
        <f>C16+C17</f>
        <v>751720.12</v>
      </c>
      <c r="D15" s="11">
        <f>D16+D17</f>
        <v>675797.73800000001</v>
      </c>
      <c r="E15" s="8">
        <f>E16+E17</f>
        <v>761445.88126000005</v>
      </c>
      <c r="F15" s="112">
        <f t="shared" si="2"/>
        <v>112.67363568180515</v>
      </c>
      <c r="G15" s="101"/>
      <c r="H15" s="64">
        <f>H16+H17</f>
        <v>240705.70219000001</v>
      </c>
      <c r="I15" s="138">
        <f>I16+I17</f>
        <v>240368.66248999999</v>
      </c>
      <c r="J15" s="116">
        <f>J16+J17</f>
        <v>326568.43589000002</v>
      </c>
      <c r="K15" s="46"/>
    </row>
    <row r="16" spans="1:13" x14ac:dyDescent="0.2">
      <c r="A16" s="31" t="s">
        <v>6</v>
      </c>
      <c r="B16" s="49">
        <v>121704.7568</v>
      </c>
      <c r="C16" s="17">
        <v>154501.12</v>
      </c>
      <c r="D16" s="17">
        <v>144694.242</v>
      </c>
      <c r="E16" s="47">
        <v>134716.62046000001</v>
      </c>
      <c r="F16" s="111">
        <f t="shared" si="2"/>
        <v>93.104340986837613</v>
      </c>
      <c r="G16" s="100"/>
      <c r="H16" s="61">
        <v>24028.439160000002</v>
      </c>
      <c r="I16" s="137">
        <v>83228.865669999999</v>
      </c>
      <c r="J16" s="17">
        <v>73711.724130000002</v>
      </c>
      <c r="K16" s="46"/>
    </row>
    <row r="17" spans="1:12" x14ac:dyDescent="0.2">
      <c r="A17" s="31" t="s">
        <v>5</v>
      </c>
      <c r="B17" s="49">
        <v>541350.46163000003</v>
      </c>
      <c r="C17" s="17">
        <v>597219</v>
      </c>
      <c r="D17" s="17">
        <v>531103.49600000004</v>
      </c>
      <c r="E17" s="47">
        <v>626729.26080000005</v>
      </c>
      <c r="F17" s="111">
        <f t="shared" si="2"/>
        <v>118.00510927158348</v>
      </c>
      <c r="G17" s="100"/>
      <c r="H17" s="61">
        <v>216677.26303</v>
      </c>
      <c r="I17" s="137">
        <v>157139.79681999999</v>
      </c>
      <c r="J17" s="17">
        <v>252856.71176000001</v>
      </c>
      <c r="K17" s="46"/>
    </row>
    <row r="18" spans="1:12" x14ac:dyDescent="0.2">
      <c r="A18" s="35" t="s">
        <v>24</v>
      </c>
      <c r="B18" s="50">
        <v>268634.93180999998</v>
      </c>
      <c r="C18" s="11">
        <f>C19+C20</f>
        <v>284779.69500000001</v>
      </c>
      <c r="D18" s="11">
        <f t="shared" ref="D18:E18" si="4">D19+D20</f>
        <v>291317.022</v>
      </c>
      <c r="E18" s="11">
        <f t="shared" si="4"/>
        <v>287474.69359000004</v>
      </c>
      <c r="F18" s="112">
        <f t="shared" si="2"/>
        <v>98.681049125237891</v>
      </c>
      <c r="G18" s="101"/>
      <c r="H18" s="64">
        <f>H19</f>
        <v>0</v>
      </c>
      <c r="I18" s="138">
        <f>I19+I20</f>
        <v>3770.4324099999999</v>
      </c>
      <c r="J18" s="116">
        <f>J19+J20</f>
        <v>207.94800000000001</v>
      </c>
      <c r="K18" s="46"/>
    </row>
    <row r="19" spans="1:12" x14ac:dyDescent="0.2">
      <c r="A19" s="31" t="s">
        <v>6</v>
      </c>
      <c r="B19" s="49">
        <v>268634.93180999998</v>
      </c>
      <c r="C19" s="17">
        <v>284779.69500000001</v>
      </c>
      <c r="D19" s="17">
        <v>284779.69500000001</v>
      </c>
      <c r="E19" s="47">
        <v>284719.92700000003</v>
      </c>
      <c r="F19" s="111">
        <f t="shared" si="2"/>
        <v>99.979012548629925</v>
      </c>
      <c r="G19" s="100"/>
      <c r="H19" s="61">
        <v>0</v>
      </c>
      <c r="I19" s="137">
        <v>267.71600000000001</v>
      </c>
      <c r="J19" s="17">
        <v>207.94800000000001</v>
      </c>
      <c r="K19" s="46"/>
    </row>
    <row r="20" spans="1:12" x14ac:dyDescent="0.2">
      <c r="A20" s="31" t="s">
        <v>5</v>
      </c>
      <c r="B20" s="49"/>
      <c r="C20" s="17">
        <v>0</v>
      </c>
      <c r="D20" s="17">
        <v>6537.3270000000002</v>
      </c>
      <c r="E20" s="47">
        <v>2754.7665900000002</v>
      </c>
      <c r="F20" s="111">
        <f t="shared" si="2"/>
        <v>42.139036184055044</v>
      </c>
      <c r="G20" s="100"/>
      <c r="H20" s="61">
        <v>0</v>
      </c>
      <c r="I20" s="137">
        <v>3502.71641</v>
      </c>
      <c r="J20" s="17">
        <v>0</v>
      </c>
      <c r="K20" s="46"/>
    </row>
    <row r="21" spans="1:12" x14ac:dyDescent="0.2">
      <c r="A21" s="36" t="s">
        <v>12</v>
      </c>
      <c r="B21" s="50">
        <v>4486949.7808500007</v>
      </c>
      <c r="C21" s="20">
        <f>C22+C23</f>
        <v>4380546</v>
      </c>
      <c r="D21" s="11">
        <f>D22+D23</f>
        <v>4378509</v>
      </c>
      <c r="E21" s="8">
        <f t="shared" ref="E21" si="5">E22+E23</f>
        <v>4530292.8785800003</v>
      </c>
      <c r="F21" s="112">
        <f t="shared" si="2"/>
        <v>103.46656541256397</v>
      </c>
      <c r="G21" s="101"/>
      <c r="H21" s="67">
        <f t="shared" ref="H21" si="6">H22+H23</f>
        <v>217830.22454000002</v>
      </c>
      <c r="I21" s="138">
        <f>I22+I23</f>
        <v>93216.699800000002</v>
      </c>
      <c r="J21" s="116">
        <f>J22+J23</f>
        <v>245081.71638</v>
      </c>
      <c r="K21" s="46"/>
    </row>
    <row r="22" spans="1:12" x14ac:dyDescent="0.2">
      <c r="A22" s="31" t="s">
        <v>6</v>
      </c>
      <c r="B22" s="49">
        <v>132204.29592</v>
      </c>
      <c r="C22" s="17">
        <v>119783</v>
      </c>
      <c r="D22" s="17">
        <v>119783</v>
      </c>
      <c r="E22" s="47">
        <v>138777.79394</v>
      </c>
      <c r="F22" s="111">
        <f t="shared" si="2"/>
        <v>115.85767090488635</v>
      </c>
      <c r="G22" s="100"/>
      <c r="H22" s="61">
        <v>21500.625639999998</v>
      </c>
      <c r="I22" s="137">
        <v>29676.185539999999</v>
      </c>
      <c r="J22" s="17">
        <v>48752.117480000001</v>
      </c>
      <c r="K22" s="46"/>
    </row>
    <row r="23" spans="1:12" ht="13.5" thickBot="1" x14ac:dyDescent="0.25">
      <c r="A23" s="34" t="s">
        <v>5</v>
      </c>
      <c r="B23" s="51">
        <v>4354745.4849300003</v>
      </c>
      <c r="C23" s="17">
        <v>4260763</v>
      </c>
      <c r="D23" s="17">
        <v>4258726</v>
      </c>
      <c r="E23" s="47">
        <v>4391515.08464</v>
      </c>
      <c r="F23" s="111">
        <f t="shared" si="2"/>
        <v>103.11804714931179</v>
      </c>
      <c r="G23" s="100"/>
      <c r="H23" s="65">
        <v>196329.59890000001</v>
      </c>
      <c r="I23" s="139">
        <v>63540.514260000004</v>
      </c>
      <c r="J23" s="18">
        <v>196329.59890000001</v>
      </c>
      <c r="K23" s="46"/>
    </row>
    <row r="24" spans="1:12" ht="24.75" customHeight="1" x14ac:dyDescent="0.2">
      <c r="A24" s="35" t="s">
        <v>52</v>
      </c>
      <c r="B24" s="50">
        <v>5029693.5967399999</v>
      </c>
      <c r="C24" s="11">
        <f>C26+C27+C28</f>
        <v>5410061.0580000002</v>
      </c>
      <c r="D24" s="11">
        <f t="shared" ref="D24:E24" si="7">D26+D27+D28</f>
        <v>5310061.0580000002</v>
      </c>
      <c r="E24" s="8">
        <f t="shared" si="7"/>
        <v>4507464.40013</v>
      </c>
      <c r="F24" s="112">
        <f t="shared" ref="F24:F49" si="8">E24/D24*100</f>
        <v>84.8853591492921</v>
      </c>
      <c r="G24" s="101"/>
      <c r="H24" s="62">
        <f>H26+H27+H28</f>
        <v>413550.48058999999</v>
      </c>
      <c r="I24" s="141">
        <f>I26+I27+I28</f>
        <v>2168424.7851499999</v>
      </c>
      <c r="J24" s="119">
        <f>J26+J27+J28</f>
        <v>1365828.1272799999</v>
      </c>
      <c r="K24" s="126" t="s">
        <v>31</v>
      </c>
      <c r="L24" s="126"/>
    </row>
    <row r="25" spans="1:12" x14ac:dyDescent="0.2">
      <c r="A25" s="30" t="s">
        <v>15</v>
      </c>
      <c r="B25" s="52">
        <v>1751348.7367200002</v>
      </c>
      <c r="C25" s="12">
        <f>C26+C27</f>
        <v>1410061.058</v>
      </c>
      <c r="D25" s="12">
        <f t="shared" ref="D25:E25" si="9">D26+D27</f>
        <v>1310061.058</v>
      </c>
      <c r="E25" s="10">
        <f t="shared" si="9"/>
        <v>1620598.90019</v>
      </c>
      <c r="F25" s="111">
        <f t="shared" si="8"/>
        <v>123.7040739661464</v>
      </c>
      <c r="G25" s="100"/>
      <c r="H25" s="66">
        <f>H26+H27</f>
        <v>413550.48058999999</v>
      </c>
      <c r="I25" s="140">
        <f>I26+I27</f>
        <v>550566.23705999996</v>
      </c>
      <c r="J25" s="117">
        <f>J26+J27</f>
        <v>861104.07924999995</v>
      </c>
      <c r="K25" s="75" t="s">
        <v>42</v>
      </c>
      <c r="L25" s="75" t="s">
        <v>43</v>
      </c>
    </row>
    <row r="26" spans="1:12" x14ac:dyDescent="0.2">
      <c r="A26" s="31" t="s">
        <v>6</v>
      </c>
      <c r="B26" s="49">
        <v>476443.92800000001</v>
      </c>
      <c r="C26" s="17">
        <v>547811.05799999996</v>
      </c>
      <c r="D26" s="17">
        <v>547811.05799999996</v>
      </c>
      <c r="E26" s="47">
        <v>547083.93500000006</v>
      </c>
      <c r="F26" s="111">
        <f t="shared" si="8"/>
        <v>99.867267557056167</v>
      </c>
      <c r="G26" s="100"/>
      <c r="H26" s="61">
        <v>33068.565000000002</v>
      </c>
      <c r="I26" s="137">
        <v>382188.49963999999</v>
      </c>
      <c r="J26" s="17">
        <v>381461.37663999997</v>
      </c>
      <c r="K26" s="77">
        <v>344054.59123000002</v>
      </c>
      <c r="L26" s="77">
        <v>315855.33223</v>
      </c>
    </row>
    <row r="27" spans="1:12" x14ac:dyDescent="0.2">
      <c r="A27" s="31" t="s">
        <v>5</v>
      </c>
      <c r="B27" s="49">
        <v>1274904.8087200001</v>
      </c>
      <c r="C27" s="17">
        <v>862250</v>
      </c>
      <c r="D27" s="17">
        <v>762250</v>
      </c>
      <c r="E27" s="47">
        <v>1073514.9651899999</v>
      </c>
      <c r="F27" s="111">
        <f t="shared" si="8"/>
        <v>140.83502331124959</v>
      </c>
      <c r="G27" s="100"/>
      <c r="H27" s="61">
        <v>380481.91558999999</v>
      </c>
      <c r="I27" s="137">
        <v>168377.73741999999</v>
      </c>
      <c r="J27" s="17">
        <v>479642.70260999998</v>
      </c>
    </row>
    <row r="28" spans="1:12" x14ac:dyDescent="0.2">
      <c r="A28" s="37" t="s">
        <v>14</v>
      </c>
      <c r="B28" s="49">
        <v>3278344.86002</v>
      </c>
      <c r="C28" s="17">
        <v>4000000</v>
      </c>
      <c r="D28" s="17">
        <v>4000000</v>
      </c>
      <c r="E28" s="47">
        <v>2886865.49994</v>
      </c>
      <c r="F28" s="111">
        <f t="shared" si="8"/>
        <v>72.17163749849999</v>
      </c>
      <c r="G28" s="100"/>
      <c r="H28" s="61">
        <v>0</v>
      </c>
      <c r="I28" s="137">
        <v>1617858.5480899999</v>
      </c>
      <c r="J28" s="17">
        <v>504724.04803000001</v>
      </c>
    </row>
    <row r="29" spans="1:12" x14ac:dyDescent="0.2">
      <c r="A29" s="38" t="s">
        <v>25</v>
      </c>
      <c r="B29" s="83">
        <v>55002.5</v>
      </c>
      <c r="C29" s="20">
        <f>C30</f>
        <v>93906.6</v>
      </c>
      <c r="D29" s="20">
        <f t="shared" ref="D29:E29" si="10">D30</f>
        <v>93906.6</v>
      </c>
      <c r="E29" s="20">
        <f t="shared" si="10"/>
        <v>93906.6</v>
      </c>
      <c r="F29" s="112">
        <f t="shared" si="8"/>
        <v>100</v>
      </c>
      <c r="G29" s="101"/>
      <c r="H29" s="67">
        <f>H30</f>
        <v>0</v>
      </c>
      <c r="I29" s="142">
        <f t="shared" ref="I29:J29" si="11">I30</f>
        <v>0.55200000000000005</v>
      </c>
      <c r="J29" s="11">
        <f t="shared" si="11"/>
        <v>0.55200000000000005</v>
      </c>
      <c r="K29" s="46"/>
    </row>
    <row r="30" spans="1:12" x14ac:dyDescent="0.2">
      <c r="A30" s="32" t="s">
        <v>6</v>
      </c>
      <c r="B30" s="51">
        <v>55002.5</v>
      </c>
      <c r="C30" s="18">
        <v>93906.6</v>
      </c>
      <c r="D30" s="18">
        <v>93906.6</v>
      </c>
      <c r="E30" s="55">
        <v>93906.6</v>
      </c>
      <c r="F30" s="113">
        <f t="shared" si="8"/>
        <v>100</v>
      </c>
      <c r="G30" s="102"/>
      <c r="H30" s="65">
        <v>0</v>
      </c>
      <c r="I30" s="139">
        <v>0.55200000000000005</v>
      </c>
      <c r="J30" s="18">
        <v>0.55200000000000005</v>
      </c>
      <c r="K30" s="46"/>
    </row>
    <row r="31" spans="1:12" ht="15.75" customHeight="1" x14ac:dyDescent="0.2">
      <c r="A31" s="33" t="s">
        <v>18</v>
      </c>
      <c r="B31" s="52">
        <v>1006586.4526800001</v>
      </c>
      <c r="C31" s="24">
        <f>C32+C33</f>
        <v>1167989</v>
      </c>
      <c r="D31" s="12">
        <f>D32+D33</f>
        <v>1165070</v>
      </c>
      <c r="E31" s="10">
        <f t="shared" ref="E31" si="12">E32+E33</f>
        <v>1163568.0022100001</v>
      </c>
      <c r="F31" s="111">
        <f t="shared" si="8"/>
        <v>99.871080897285154</v>
      </c>
      <c r="G31" s="100"/>
      <c r="H31" s="66">
        <f>H32+H33</f>
        <v>1571.6762100000001</v>
      </c>
      <c r="I31" s="140">
        <f>I32+I33</f>
        <v>37001.125520000001</v>
      </c>
      <c r="J31" s="117">
        <f>J32+J33</f>
        <v>35499.12773</v>
      </c>
      <c r="K31" s="46"/>
    </row>
    <row r="32" spans="1:12" x14ac:dyDescent="0.2">
      <c r="A32" s="31" t="s">
        <v>6</v>
      </c>
      <c r="B32" s="49">
        <v>516480.05268000002</v>
      </c>
      <c r="C32" s="17">
        <v>567989</v>
      </c>
      <c r="D32" s="17">
        <v>565070</v>
      </c>
      <c r="E32" s="42">
        <v>563631.98621</v>
      </c>
      <c r="F32" s="111">
        <f t="shared" si="8"/>
        <v>99.745515813969959</v>
      </c>
      <c r="G32" s="100"/>
      <c r="H32" s="68">
        <v>639.67620999999997</v>
      </c>
      <c r="I32" s="137">
        <v>30168.581170000001</v>
      </c>
      <c r="J32" s="17">
        <v>28730.56738</v>
      </c>
      <c r="K32" s="46"/>
    </row>
    <row r="33" spans="1:13" ht="13.5" thickBot="1" x14ac:dyDescent="0.25">
      <c r="A33" s="34" t="s">
        <v>5</v>
      </c>
      <c r="B33" s="51">
        <v>490106.4</v>
      </c>
      <c r="C33" s="18">
        <v>600000</v>
      </c>
      <c r="D33" s="18">
        <v>600000</v>
      </c>
      <c r="E33" s="55">
        <v>599936.01599999995</v>
      </c>
      <c r="F33" s="113">
        <f t="shared" si="8"/>
        <v>99.989335999999994</v>
      </c>
      <c r="G33" s="102"/>
      <c r="H33" s="69">
        <v>932</v>
      </c>
      <c r="I33" s="139">
        <v>6832.5443500000001</v>
      </c>
      <c r="J33" s="18">
        <v>6768.5603499999997</v>
      </c>
      <c r="K33" s="46"/>
    </row>
    <row r="34" spans="1:13" ht="30" customHeight="1" x14ac:dyDescent="0.2">
      <c r="A34" s="39" t="s">
        <v>51</v>
      </c>
      <c r="B34" s="52">
        <v>21204736.191470001</v>
      </c>
      <c r="C34" s="12">
        <f>C36+C37+C38</f>
        <v>20604634.851</v>
      </c>
      <c r="D34" s="12">
        <f t="shared" ref="D34:E34" si="13">D36+D37+D38</f>
        <v>20212950.395999998</v>
      </c>
      <c r="E34" s="10">
        <f t="shared" si="13"/>
        <v>19960267.13659</v>
      </c>
      <c r="F34" s="111">
        <f t="shared" si="8"/>
        <v>98.74989422889989</v>
      </c>
      <c r="G34" s="103">
        <f>G36+G37+G38</f>
        <v>0</v>
      </c>
      <c r="H34" s="70">
        <f>H36+H37+H38</f>
        <v>2095544.60723</v>
      </c>
      <c r="I34" s="141">
        <f>I36+I37+I38</f>
        <v>3537507.8317200001</v>
      </c>
      <c r="J34" s="119">
        <f>J36+J37+J38</f>
        <v>3296694.4917000001</v>
      </c>
      <c r="K34" s="126" t="s">
        <v>31</v>
      </c>
      <c r="L34" s="126"/>
    </row>
    <row r="35" spans="1:13" x14ac:dyDescent="0.2">
      <c r="A35" s="30" t="s">
        <v>15</v>
      </c>
      <c r="B35" s="52">
        <v>15136039.38132</v>
      </c>
      <c r="C35" s="12">
        <f>C36+C37</f>
        <v>14598384.851</v>
      </c>
      <c r="D35" s="12">
        <f t="shared" ref="D35:E35" si="14">D36+D37</f>
        <v>14486700.396</v>
      </c>
      <c r="E35" s="10">
        <f t="shared" si="14"/>
        <v>14758895.05209</v>
      </c>
      <c r="F35" s="111">
        <f t="shared" si="8"/>
        <v>101.87892790386664</v>
      </c>
      <c r="G35" s="104">
        <f>G36+G37</f>
        <v>0</v>
      </c>
      <c r="H35" s="66">
        <f>H36+H37</f>
        <v>712296.13069000002</v>
      </c>
      <c r="I35" s="140">
        <f>I36+I37</f>
        <v>971367.73573000007</v>
      </c>
      <c r="J35" s="117">
        <f>J36+J37</f>
        <v>1256659.3232100001</v>
      </c>
      <c r="K35" s="75" t="s">
        <v>34</v>
      </c>
      <c r="L35" s="75" t="s">
        <v>34</v>
      </c>
    </row>
    <row r="36" spans="1:13" x14ac:dyDescent="0.2">
      <c r="A36" s="31" t="s">
        <v>6</v>
      </c>
      <c r="B36" s="49">
        <v>10296664.148530001</v>
      </c>
      <c r="C36" s="17">
        <v>10369741.604</v>
      </c>
      <c r="D36" s="17">
        <v>10369741.604</v>
      </c>
      <c r="E36" s="47">
        <v>10415165.626979999</v>
      </c>
      <c r="F36" s="111">
        <f t="shared" si="8"/>
        <v>100.43804392350988</v>
      </c>
      <c r="G36" s="105"/>
      <c r="H36" s="61">
        <v>290617.34999000002</v>
      </c>
      <c r="I36" s="137">
        <v>699762.83073000005</v>
      </c>
      <c r="J36" s="17">
        <v>758186.85371000005</v>
      </c>
      <c r="K36" s="77">
        <v>207958.68583999999</v>
      </c>
      <c r="L36" s="77">
        <v>140204.99069999999</v>
      </c>
    </row>
    <row r="37" spans="1:13" x14ac:dyDescent="0.2">
      <c r="A37" s="31" t="s">
        <v>5</v>
      </c>
      <c r="B37" s="49">
        <v>4839375.2327899998</v>
      </c>
      <c r="C37" s="17">
        <v>4228643.2470000004</v>
      </c>
      <c r="D37" s="17">
        <v>4116958.7919999999</v>
      </c>
      <c r="E37" s="47">
        <v>4343729.4251100002</v>
      </c>
      <c r="F37" s="111">
        <f t="shared" si="8"/>
        <v>105.50820750381706</v>
      </c>
      <c r="G37" s="105"/>
      <c r="H37" s="61">
        <v>421678.7807</v>
      </c>
      <c r="I37" s="137">
        <v>271604.90500000003</v>
      </c>
      <c r="J37" s="17">
        <v>498472.46950000001</v>
      </c>
      <c r="K37" s="46"/>
    </row>
    <row r="38" spans="1:13" x14ac:dyDescent="0.2">
      <c r="A38" s="32" t="s">
        <v>14</v>
      </c>
      <c r="B38" s="51">
        <v>6068696.8101500003</v>
      </c>
      <c r="C38" s="17">
        <v>6006250</v>
      </c>
      <c r="D38" s="17">
        <v>5726250</v>
      </c>
      <c r="E38" s="47">
        <v>5201372.0844999999</v>
      </c>
      <c r="F38" s="113">
        <f t="shared" si="8"/>
        <v>90.833828151058711</v>
      </c>
      <c r="G38" s="106"/>
      <c r="H38" s="65">
        <v>1383248.4765399999</v>
      </c>
      <c r="I38" s="139">
        <v>2566140.0959899998</v>
      </c>
      <c r="J38" s="18">
        <v>2040035.1684900001</v>
      </c>
      <c r="K38" s="46"/>
    </row>
    <row r="39" spans="1:13" x14ac:dyDescent="0.2">
      <c r="A39" s="35" t="s">
        <v>3</v>
      </c>
      <c r="B39" s="50">
        <v>628409.74899999995</v>
      </c>
      <c r="C39" s="11">
        <f>C40+C41</f>
        <v>526431.16</v>
      </c>
      <c r="D39" s="11">
        <f>D40+D41</f>
        <v>521442.16000000003</v>
      </c>
      <c r="E39" s="8">
        <f t="shared" ref="E39" si="15">E40+E41</f>
        <v>522944.75800000003</v>
      </c>
      <c r="F39" s="112">
        <f t="shared" si="8"/>
        <v>100.28816196987218</v>
      </c>
      <c r="G39" s="101"/>
      <c r="H39" s="64">
        <f>H40+H41</f>
        <v>3244.6790000000001</v>
      </c>
      <c r="I39" s="138">
        <f>I40+I41</f>
        <v>4495.3329999999996</v>
      </c>
      <c r="J39" s="116">
        <f>J40+J41</f>
        <v>5997.9310000000005</v>
      </c>
      <c r="K39" s="46"/>
      <c r="M39" s="56"/>
    </row>
    <row r="40" spans="1:13" x14ac:dyDescent="0.2">
      <c r="A40" s="31" t="s">
        <v>6</v>
      </c>
      <c r="B40" s="49">
        <v>96040.748999999996</v>
      </c>
      <c r="C40" s="17">
        <v>134431.16</v>
      </c>
      <c r="D40" s="17">
        <v>134431.16</v>
      </c>
      <c r="E40" s="47">
        <v>134072.758</v>
      </c>
      <c r="F40" s="111">
        <f t="shared" si="8"/>
        <v>99.733393656649255</v>
      </c>
      <c r="G40" s="100"/>
      <c r="H40" s="61">
        <v>1109.6790000000001</v>
      </c>
      <c r="I40" s="137">
        <v>4221.3329999999996</v>
      </c>
      <c r="J40" s="17">
        <v>3862.931</v>
      </c>
      <c r="K40" s="46"/>
      <c r="M40" s="56"/>
    </row>
    <row r="41" spans="1:13" ht="15.75" customHeight="1" x14ac:dyDescent="0.2">
      <c r="A41" s="34" t="s">
        <v>5</v>
      </c>
      <c r="B41" s="51">
        <v>532369</v>
      </c>
      <c r="C41" s="17">
        <v>392000</v>
      </c>
      <c r="D41" s="17">
        <v>387011</v>
      </c>
      <c r="E41" s="47">
        <v>388872</v>
      </c>
      <c r="F41" s="113">
        <f t="shared" si="8"/>
        <v>100.48086488497742</v>
      </c>
      <c r="G41" s="100"/>
      <c r="H41" s="61">
        <v>2135</v>
      </c>
      <c r="I41" s="139">
        <v>274</v>
      </c>
      <c r="J41" s="18">
        <v>2135</v>
      </c>
      <c r="K41" s="46"/>
      <c r="M41" s="56"/>
    </row>
    <row r="42" spans="1:13" ht="15.75" customHeight="1" x14ac:dyDescent="0.2">
      <c r="A42" s="35" t="s">
        <v>13</v>
      </c>
      <c r="B42" s="50">
        <v>1637340.2992</v>
      </c>
      <c r="C42" s="20">
        <f>C43+C44</f>
        <v>1795961.5179999999</v>
      </c>
      <c r="D42" s="11">
        <f>D43+D44</f>
        <v>1762584.08</v>
      </c>
      <c r="E42" s="8">
        <f t="shared" ref="E42" si="16">E43+E44</f>
        <v>1749677.63197</v>
      </c>
      <c r="F42" s="112">
        <f t="shared" si="8"/>
        <v>99.267754192469496</v>
      </c>
      <c r="G42" s="101"/>
      <c r="H42" s="71">
        <f>H43+H44</f>
        <v>218267.51899000001</v>
      </c>
      <c r="I42" s="138">
        <f>I43+I44</f>
        <v>252585.36921</v>
      </c>
      <c r="J42" s="116">
        <f>J43+J44</f>
        <v>239847.10818000001</v>
      </c>
      <c r="K42" s="46"/>
      <c r="M42" s="56"/>
    </row>
    <row r="43" spans="1:13" ht="15.75" customHeight="1" x14ac:dyDescent="0.2">
      <c r="A43" s="31" t="s">
        <v>6</v>
      </c>
      <c r="B43" s="49">
        <v>703433.98219999997</v>
      </c>
      <c r="C43" s="17">
        <v>753339.85199999996</v>
      </c>
      <c r="D43" s="17">
        <v>723339.85199999996</v>
      </c>
      <c r="E43" s="47">
        <v>720223.88499000005</v>
      </c>
      <c r="F43" s="111">
        <f t="shared" si="8"/>
        <v>99.569225032827319</v>
      </c>
      <c r="G43" s="100"/>
      <c r="H43" s="61">
        <v>39374.518989999997</v>
      </c>
      <c r="I43" s="137">
        <v>49692.037250000001</v>
      </c>
      <c r="J43" s="17">
        <v>46744.257239999999</v>
      </c>
      <c r="K43" s="46"/>
      <c r="M43" s="56"/>
    </row>
    <row r="44" spans="1:13" ht="15.75" customHeight="1" x14ac:dyDescent="0.2">
      <c r="A44" s="34" t="s">
        <v>5</v>
      </c>
      <c r="B44" s="51">
        <v>933906.31700000004</v>
      </c>
      <c r="C44" s="17">
        <v>1042621.666</v>
      </c>
      <c r="D44" s="17">
        <v>1039244.228</v>
      </c>
      <c r="E44" s="47">
        <v>1029453.7469800001</v>
      </c>
      <c r="F44" s="113">
        <f t="shared" si="8"/>
        <v>99.057922983239322</v>
      </c>
      <c r="G44" s="100"/>
      <c r="H44" s="61">
        <v>178893</v>
      </c>
      <c r="I44" s="139">
        <v>202893.33196000001</v>
      </c>
      <c r="J44" s="18">
        <v>193102.85094</v>
      </c>
      <c r="K44" s="46"/>
      <c r="M44" s="56"/>
    </row>
    <row r="45" spans="1:13" s="3" customFormat="1" ht="14.25" customHeight="1" x14ac:dyDescent="0.2">
      <c r="A45" s="35" t="s">
        <v>49</v>
      </c>
      <c r="B45" s="50">
        <v>6112.5315499999997</v>
      </c>
      <c r="C45" s="11">
        <f>C46+C47</f>
        <v>0</v>
      </c>
      <c r="D45" s="11">
        <f>D46+D47</f>
        <v>7986.134</v>
      </c>
      <c r="E45" s="9">
        <f>E46+E47</f>
        <v>5624.1721400000006</v>
      </c>
      <c r="F45" s="112">
        <f t="shared" si="8"/>
        <v>70.424214519816474</v>
      </c>
      <c r="G45" s="101"/>
      <c r="H45" s="71">
        <f>H46+H47</f>
        <v>518.02700000000004</v>
      </c>
      <c r="I45" s="138">
        <f>I46+I47</f>
        <v>5359.6975000000002</v>
      </c>
      <c r="J45" s="116">
        <f>J46+J47</f>
        <v>3000.8284199999998</v>
      </c>
      <c r="K45" s="58"/>
      <c r="M45" s="57"/>
    </row>
    <row r="46" spans="1:13" s="3" customFormat="1" ht="14.25" customHeight="1" x14ac:dyDescent="0.2">
      <c r="A46" s="31" t="s">
        <v>6</v>
      </c>
      <c r="B46" s="49">
        <v>6026.9775499999996</v>
      </c>
      <c r="C46" s="25">
        <v>0</v>
      </c>
      <c r="D46" s="17">
        <v>7806.8779999999997</v>
      </c>
      <c r="E46" s="47">
        <v>5444.9161400000003</v>
      </c>
      <c r="F46" s="111">
        <f t="shared" si="8"/>
        <v>69.745116293606742</v>
      </c>
      <c r="G46" s="100"/>
      <c r="H46" s="61">
        <v>518.02700000000004</v>
      </c>
      <c r="I46" s="137">
        <v>5359.6975000000002</v>
      </c>
      <c r="J46" s="17">
        <v>2997.7356399999999</v>
      </c>
      <c r="K46" s="58"/>
      <c r="M46" s="57"/>
    </row>
    <row r="47" spans="1:13" ht="14.25" customHeight="1" x14ac:dyDescent="0.2">
      <c r="A47" s="34" t="s">
        <v>5</v>
      </c>
      <c r="B47" s="51">
        <v>85.554000000000002</v>
      </c>
      <c r="C47" s="26">
        <v>0</v>
      </c>
      <c r="D47" s="18">
        <v>179.256</v>
      </c>
      <c r="E47" s="47">
        <v>179.256</v>
      </c>
      <c r="F47" s="111">
        <f t="shared" si="8"/>
        <v>100</v>
      </c>
      <c r="G47" s="100"/>
      <c r="H47" s="61">
        <v>0</v>
      </c>
      <c r="I47" s="143">
        <v>0</v>
      </c>
      <c r="J47" s="120">
        <v>3.0927799999999999</v>
      </c>
      <c r="K47" s="58"/>
      <c r="M47" s="56"/>
    </row>
    <row r="48" spans="1:13" ht="14.25" customHeight="1" x14ac:dyDescent="0.2">
      <c r="A48" s="40" t="s">
        <v>47</v>
      </c>
      <c r="B48" s="52">
        <v>9930.2572799999998</v>
      </c>
      <c r="C48" s="10">
        <v>0</v>
      </c>
      <c r="D48" s="10">
        <f>D49</f>
        <v>6939.3789999999999</v>
      </c>
      <c r="E48" s="11">
        <f>E49</f>
        <v>6934.7501700000003</v>
      </c>
      <c r="F48" s="112">
        <f t="shared" si="8"/>
        <v>99.933296192642032</v>
      </c>
      <c r="G48" s="101"/>
      <c r="H48" s="67">
        <f>H49</f>
        <v>86.044700000000006</v>
      </c>
      <c r="I48" s="144">
        <f>I49</f>
        <v>124.60753</v>
      </c>
      <c r="J48" s="12">
        <f>J49</f>
        <v>136.86664999999999</v>
      </c>
      <c r="K48" s="79"/>
      <c r="M48" s="56"/>
    </row>
    <row r="49" spans="1:13" ht="14.25" customHeight="1" thickBot="1" x14ac:dyDescent="0.25">
      <c r="A49" s="31" t="s">
        <v>29</v>
      </c>
      <c r="B49" s="49">
        <v>9930.2572799999998</v>
      </c>
      <c r="C49" s="25">
        <v>0</v>
      </c>
      <c r="D49" s="25">
        <v>6939.3789999999999</v>
      </c>
      <c r="E49" s="25">
        <v>6934.7501700000003</v>
      </c>
      <c r="F49" s="111">
        <f t="shared" si="8"/>
        <v>99.933296192642032</v>
      </c>
      <c r="G49" s="100"/>
      <c r="H49" s="65">
        <v>86.044700000000006</v>
      </c>
      <c r="I49" s="145">
        <v>124.60753</v>
      </c>
      <c r="J49" s="120">
        <v>136.86664999999999</v>
      </c>
      <c r="K49" s="46"/>
      <c r="M49" s="56"/>
    </row>
    <row r="50" spans="1:13" ht="28.5" customHeight="1" x14ac:dyDescent="0.2">
      <c r="A50" s="35" t="s">
        <v>4</v>
      </c>
      <c r="B50" s="50">
        <v>6668607.2211500006</v>
      </c>
      <c r="C50" s="8">
        <f>C52+C54</f>
        <v>6789651.5800000001</v>
      </c>
      <c r="D50" s="8">
        <f t="shared" ref="D50:E50" si="17">D52+D54</f>
        <v>6956901.5410000002</v>
      </c>
      <c r="E50" s="8">
        <f t="shared" si="17"/>
        <v>6948293.8953800006</v>
      </c>
      <c r="F50" s="112">
        <f>E50/D50*100</f>
        <v>99.876271849338806</v>
      </c>
      <c r="G50" s="101"/>
      <c r="H50" s="62">
        <f>H52</f>
        <v>9301.08698</v>
      </c>
      <c r="I50" s="142">
        <f t="shared" ref="I50" si="18">I52+I54</f>
        <v>17541.149600000001</v>
      </c>
      <c r="J50" s="125">
        <v>9693.0481299999992</v>
      </c>
      <c r="K50" s="126" t="s">
        <v>31</v>
      </c>
      <c r="L50" s="126"/>
      <c r="M50" s="56"/>
    </row>
    <row r="51" spans="1:13" ht="14.25" customHeight="1" x14ac:dyDescent="0.2">
      <c r="A51" s="30" t="s">
        <v>15</v>
      </c>
      <c r="B51" s="52">
        <v>6667259.7711500004</v>
      </c>
      <c r="C51" s="10">
        <f>C52+C53</f>
        <v>6789441.6299999999</v>
      </c>
      <c r="D51" s="10">
        <f t="shared" ref="D51:E51" si="19">D52+D53</f>
        <v>6956441.6299999999</v>
      </c>
      <c r="E51" s="10">
        <f t="shared" si="19"/>
        <v>6947933.9453800004</v>
      </c>
      <c r="F51" s="111">
        <f>E51/D51*100</f>
        <v>99.877700625226126</v>
      </c>
      <c r="G51" s="100"/>
      <c r="H51" s="78">
        <f>H52+H53</f>
        <v>9301.08698</v>
      </c>
      <c r="I51" s="146">
        <f>I52+I53</f>
        <v>17441.188600000001</v>
      </c>
      <c r="J51" s="117">
        <f>J52+J53</f>
        <v>9301.08698</v>
      </c>
      <c r="K51" s="74" t="s">
        <v>30</v>
      </c>
      <c r="L51" s="75" t="s">
        <v>34</v>
      </c>
      <c r="M51" s="56"/>
    </row>
    <row r="52" spans="1:13" ht="14.25" customHeight="1" x14ac:dyDescent="0.2">
      <c r="A52" s="31" t="s">
        <v>6</v>
      </c>
      <c r="B52" s="49">
        <v>6667259.7711500004</v>
      </c>
      <c r="C52" s="17">
        <v>6789441.6299999999</v>
      </c>
      <c r="D52" s="17">
        <v>6956441.6299999999</v>
      </c>
      <c r="E52" s="17">
        <v>6947933.9453800004</v>
      </c>
      <c r="F52" s="111">
        <f>E52/D52*100</f>
        <v>99.877700625226126</v>
      </c>
      <c r="G52" s="100"/>
      <c r="H52" s="61">
        <v>9301.08698</v>
      </c>
      <c r="I52" s="137">
        <v>17441.188600000001</v>
      </c>
      <c r="J52" s="17">
        <v>9301.08698</v>
      </c>
      <c r="K52" s="77">
        <v>592.48599999999999</v>
      </c>
      <c r="L52" s="76">
        <v>791.49800000000005</v>
      </c>
      <c r="M52" s="56"/>
    </row>
    <row r="53" spans="1:13" ht="14.25" customHeight="1" x14ac:dyDescent="0.2">
      <c r="A53" s="31" t="s">
        <v>5</v>
      </c>
      <c r="B53" s="49">
        <v>0</v>
      </c>
      <c r="C53" s="17">
        <v>0</v>
      </c>
      <c r="D53" s="17">
        <v>0</v>
      </c>
      <c r="E53" s="17">
        <v>0</v>
      </c>
      <c r="F53" s="111">
        <v>0</v>
      </c>
      <c r="G53" s="100"/>
      <c r="H53" s="61">
        <v>0</v>
      </c>
      <c r="I53" s="137">
        <v>0</v>
      </c>
      <c r="J53" s="17">
        <v>0</v>
      </c>
      <c r="K53" s="77"/>
      <c r="L53" s="76"/>
      <c r="M53" s="56"/>
    </row>
    <row r="54" spans="1:13" ht="14.25" customHeight="1" thickBot="1" x14ac:dyDescent="0.25">
      <c r="A54" s="31" t="s">
        <v>14</v>
      </c>
      <c r="B54" s="49">
        <v>1347.45</v>
      </c>
      <c r="C54" s="17">
        <v>209.95</v>
      </c>
      <c r="D54" s="17">
        <v>459.911</v>
      </c>
      <c r="E54" s="17">
        <v>359.95</v>
      </c>
      <c r="F54" s="111">
        <f>E54/D54*100</f>
        <v>78.26514260367766</v>
      </c>
      <c r="G54" s="100"/>
      <c r="H54" s="61">
        <v>0</v>
      </c>
      <c r="I54" s="137">
        <v>99.960999999999999</v>
      </c>
      <c r="J54" s="17">
        <v>0</v>
      </c>
      <c r="K54" s="74"/>
      <c r="L54" s="75"/>
      <c r="M54" s="56"/>
    </row>
    <row r="55" spans="1:13" ht="24.75" customHeight="1" x14ac:dyDescent="0.2">
      <c r="A55" s="41" t="s">
        <v>48</v>
      </c>
      <c r="B55" s="50">
        <v>5079490.6704400005</v>
      </c>
      <c r="C55" s="11">
        <f>C57+C58+C59</f>
        <v>5316456.0319999997</v>
      </c>
      <c r="D55" s="11">
        <f t="shared" ref="D55:E55" si="20">D57+D58+D59</f>
        <v>5708962.0139999995</v>
      </c>
      <c r="E55" s="11">
        <f t="shared" si="20"/>
        <v>5699212.5759100001</v>
      </c>
      <c r="F55" s="112">
        <f t="shared" ref="F55:F63" si="21">E55/D55*100</f>
        <v>99.829225731996615</v>
      </c>
      <c r="G55" s="107">
        <f>G57+G58+G59</f>
        <v>0</v>
      </c>
      <c r="H55" s="62">
        <f>H57+H58+H59</f>
        <v>704012.05054999993</v>
      </c>
      <c r="I55" s="141">
        <f>I57+I58+I59</f>
        <v>1366565.77501</v>
      </c>
      <c r="J55" s="119">
        <f>J57+J58+J59</f>
        <v>1357838.6449199999</v>
      </c>
      <c r="K55" s="126" t="s">
        <v>36</v>
      </c>
      <c r="L55" s="126"/>
    </row>
    <row r="56" spans="1:13" x14ac:dyDescent="0.2">
      <c r="A56" s="30" t="s">
        <v>15</v>
      </c>
      <c r="B56" s="52">
        <v>5050391.6195700001</v>
      </c>
      <c r="C56" s="12">
        <f>C57+C58</f>
        <v>5072358.5999999996</v>
      </c>
      <c r="D56" s="12">
        <f t="shared" ref="D56:E56" si="22">D57+D58</f>
        <v>5462428.1799999997</v>
      </c>
      <c r="E56" s="12">
        <f t="shared" si="22"/>
        <v>5445200.5750700003</v>
      </c>
      <c r="F56" s="111">
        <f t="shared" si="21"/>
        <v>99.684616358104691</v>
      </c>
      <c r="G56" s="108"/>
      <c r="H56" s="72">
        <f>H57+H58</f>
        <v>672080.80725999991</v>
      </c>
      <c r="I56" s="140">
        <f>I57+I58</f>
        <v>906745.66558999999</v>
      </c>
      <c r="J56" s="117">
        <f>J57+J58</f>
        <v>889609.64465999999</v>
      </c>
      <c r="K56" s="74" t="s">
        <v>30</v>
      </c>
      <c r="L56" s="75" t="s">
        <v>34</v>
      </c>
    </row>
    <row r="57" spans="1:13" x14ac:dyDescent="0.2">
      <c r="A57" s="31" t="s">
        <v>6</v>
      </c>
      <c r="B57" s="49">
        <v>184575.26787000001</v>
      </c>
      <c r="C57" s="17">
        <v>218445</v>
      </c>
      <c r="D57" s="17">
        <v>223953.84700000001</v>
      </c>
      <c r="E57" s="17">
        <v>170039.62106</v>
      </c>
      <c r="F57" s="111">
        <f t="shared" si="21"/>
        <v>75.92618896160333</v>
      </c>
      <c r="G57" s="105"/>
      <c r="H57" s="61">
        <v>1925.5361499999999</v>
      </c>
      <c r="I57" s="137">
        <v>89544.547879999998</v>
      </c>
      <c r="J57" s="17">
        <v>35721.905939999997</v>
      </c>
      <c r="K57" s="77">
        <v>3794.9795800000002</v>
      </c>
      <c r="L57" s="76">
        <v>6866.9459999999999</v>
      </c>
    </row>
    <row r="58" spans="1:13" ht="15.75" customHeight="1" x14ac:dyDescent="0.2">
      <c r="A58" s="31" t="s">
        <v>5</v>
      </c>
      <c r="B58" s="49">
        <v>4865816.3517000005</v>
      </c>
      <c r="C58" s="17">
        <v>4853913.5999999996</v>
      </c>
      <c r="D58" s="17">
        <v>5238474.3329999996</v>
      </c>
      <c r="E58" s="17">
        <v>5275160.9540100005</v>
      </c>
      <c r="F58" s="111">
        <f t="shared" si="21"/>
        <v>100.70033026178808</v>
      </c>
      <c r="G58" s="105"/>
      <c r="H58" s="61">
        <v>670155.27110999997</v>
      </c>
      <c r="I58" s="137">
        <v>817201.11771000002</v>
      </c>
      <c r="J58" s="17">
        <v>853887.73872000002</v>
      </c>
      <c r="K58" s="77">
        <v>16000</v>
      </c>
      <c r="L58" s="76">
        <v>72147.348100000003</v>
      </c>
      <c r="M58" s="2" t="s">
        <v>35</v>
      </c>
    </row>
    <row r="59" spans="1:13" ht="13.5" thickBot="1" x14ac:dyDescent="0.25">
      <c r="A59" s="43" t="s">
        <v>14</v>
      </c>
      <c r="B59" s="53">
        <v>29099.050869999999</v>
      </c>
      <c r="C59" s="19">
        <v>244097.432</v>
      </c>
      <c r="D59" s="19">
        <v>246533.834</v>
      </c>
      <c r="E59" s="19">
        <v>254012.00083999999</v>
      </c>
      <c r="F59" s="114">
        <f t="shared" si="21"/>
        <v>103.03332273654577</v>
      </c>
      <c r="G59" s="109"/>
      <c r="H59" s="73">
        <v>31931.243289999999</v>
      </c>
      <c r="I59" s="147">
        <v>459820.10941999999</v>
      </c>
      <c r="J59" s="19">
        <v>468229.00026</v>
      </c>
      <c r="K59" s="74"/>
      <c r="L59" s="75"/>
    </row>
    <row r="60" spans="1:13" ht="25.5" customHeight="1" x14ac:dyDescent="0.2">
      <c r="A60" s="44" t="s">
        <v>50</v>
      </c>
      <c r="B60" s="7">
        <f>B62+B63+B64</f>
        <v>47475893.148670003</v>
      </c>
      <c r="C60" s="7">
        <f>C62+C63+C64</f>
        <v>47718610.586000003</v>
      </c>
      <c r="D60" s="7">
        <f t="shared" ref="D60:E60" si="23">D62+D63+D64</f>
        <v>47497576.381000005</v>
      </c>
      <c r="E60" s="7">
        <f t="shared" si="23"/>
        <v>46644440.066659994</v>
      </c>
      <c r="F60" s="115">
        <f t="shared" si="21"/>
        <v>98.203831901870927</v>
      </c>
      <c r="G60" s="99"/>
      <c r="H60" s="88">
        <f>H62+H63+H64</f>
        <v>3947825.0296499999</v>
      </c>
      <c r="I60" s="148">
        <f>I62+I63+I64</f>
        <v>7904887.9928099997</v>
      </c>
      <c r="J60" s="149">
        <f>J62+J63+J64</f>
        <v>7067756.9251200007</v>
      </c>
      <c r="K60" s="126" t="s">
        <v>36</v>
      </c>
      <c r="L60" s="126"/>
    </row>
    <row r="61" spans="1:13" x14ac:dyDescent="0.2">
      <c r="A61" s="152" t="s">
        <v>15</v>
      </c>
      <c r="B61" s="153">
        <f>B62+B63</f>
        <v>38098404.977630004</v>
      </c>
      <c r="C61" s="153">
        <f>C62+C63</f>
        <v>37468053.204000004</v>
      </c>
      <c r="D61" s="153">
        <f t="shared" ref="D61:E61" si="24">D62+D63</f>
        <v>37524332.636000007</v>
      </c>
      <c r="E61" s="153">
        <f t="shared" si="24"/>
        <v>38301830.531379998</v>
      </c>
      <c r="F61" s="154">
        <f t="shared" si="21"/>
        <v>102.07198327261942</v>
      </c>
      <c r="G61" s="100"/>
      <c r="H61" s="150">
        <f>H62+H63</f>
        <v>2532645.3098200001</v>
      </c>
      <c r="I61" s="97">
        <f>I62+I63</f>
        <v>3260969.27831</v>
      </c>
      <c r="J61" s="151">
        <f>J62+J63</f>
        <v>4054768.7083400004</v>
      </c>
      <c r="K61" s="74" t="s">
        <v>32</v>
      </c>
      <c r="L61" s="75" t="s">
        <v>30</v>
      </c>
    </row>
    <row r="62" spans="1:13" x14ac:dyDescent="0.2">
      <c r="A62" s="31" t="s">
        <v>6</v>
      </c>
      <c r="B62" s="27">
        <f>B57+B43+B36+B40+B32+B26+B22+B16+B11+B7+B52+B46+B30+B19+B14+B9</f>
        <v>19827207.186190002</v>
      </c>
      <c r="C62" s="27">
        <f>C57+C43+C36+C40+C32+C26+C22+C16+C11+C7+C52+C46+C30+C19+C14+C9</f>
        <v>20312402.691000003</v>
      </c>
      <c r="D62" s="27">
        <f>D57+D43+D36+D40+D32+D26+D22+D16+D11+D7+D52+D46+D30+D19+D14+D9</f>
        <v>20439992.538000003</v>
      </c>
      <c r="E62" s="27">
        <f t="shared" ref="E62" si="25">E57+E43+E36+E40+E32+E26+E22+E16+E11+E7+E52+E46+E30+E19+E14+E9</f>
        <v>20429167.957700003</v>
      </c>
      <c r="F62" s="111">
        <f t="shared" si="21"/>
        <v>99.9470421514104</v>
      </c>
      <c r="G62" s="100"/>
      <c r="H62" s="89">
        <f t="shared" ref="H62" si="26">H57+H43+H36+H40+H32+H26+H22+H16+H11+H7+H52+H46+H30+H19+H14+H9</f>
        <v>455148.3574000001</v>
      </c>
      <c r="I62" s="81">
        <f>I57+I43+I36+I40+I32+I26+I22+I16+I11+I7+I52+I46+I30+I19+I14+I9</f>
        <v>1515303.2006599999</v>
      </c>
      <c r="J62" s="27">
        <f>J57+J43+J36+J40+J32+J26+J22+J16+J11+J7+J52+J46+J30+J19+J14+L30</f>
        <v>1518647.5923600001</v>
      </c>
      <c r="K62" s="77">
        <f>K57+K36+K26+K52</f>
        <v>556400.74265000003</v>
      </c>
      <c r="L62" s="76">
        <f>L57+L26+L36+L52</f>
        <v>463718.76693000004</v>
      </c>
    </row>
    <row r="63" spans="1:13" x14ac:dyDescent="0.2">
      <c r="A63" s="31" t="s">
        <v>5</v>
      </c>
      <c r="B63" s="27">
        <f>B58+B47+B44+B41+B37+B33+B27+B23+B17+B12+B49</f>
        <v>18271197.791440003</v>
      </c>
      <c r="C63" s="27">
        <f>C58+C47+C44+C41+C37+C33+C27+C23+C17+C12+C49+C20</f>
        <v>17155650.513</v>
      </c>
      <c r="D63" s="27">
        <f>D58+D47+D44+D41+D37+D33+D27+D23+D17+D12+D49+D20</f>
        <v>17084340.098000001</v>
      </c>
      <c r="E63" s="27">
        <f>E58+E47+E44+E41+E37+E33+E27+E23+E17+E12+E49+E20</f>
        <v>17872662.573679999</v>
      </c>
      <c r="F63" s="111">
        <f t="shared" si="21"/>
        <v>104.61429865688685</v>
      </c>
      <c r="G63" s="100"/>
      <c r="H63" s="89">
        <f>H58+H47+H44+H41+H37+H33+H27+H23+H17+H12+H49+H20</f>
        <v>2077496.95242</v>
      </c>
      <c r="I63" s="81">
        <f>I58+I47+I44+I41+I37+I33+I27+I23+I17+I12+I49+I20</f>
        <v>1745666.0776500001</v>
      </c>
      <c r="J63" s="27">
        <f>J58+J47+J44+J41+J37+J33+J27+J23+J17+J12+J49+J20</f>
        <v>2536121.1159800002</v>
      </c>
      <c r="K63" s="77">
        <f>K58</f>
        <v>16000</v>
      </c>
      <c r="L63" s="76">
        <f>L58</f>
        <v>72147.348100000003</v>
      </c>
    </row>
    <row r="64" spans="1:13" ht="13.5" thickBot="1" x14ac:dyDescent="0.25">
      <c r="A64" s="43" t="s">
        <v>14</v>
      </c>
      <c r="B64" s="45">
        <f>B59+B38+B28+B54</f>
        <v>9377488.1710400004</v>
      </c>
      <c r="C64" s="45">
        <f>C59+C38+C28+C54</f>
        <v>10250557.381999999</v>
      </c>
      <c r="D64" s="45">
        <f>D59+D38+D28+D54</f>
        <v>9973243.7449999992</v>
      </c>
      <c r="E64" s="45">
        <f>E59+E38+E28+E54</f>
        <v>8342609.5352799995</v>
      </c>
      <c r="F64" s="45">
        <f>F59+F38+F28</f>
        <v>266.03878838610444</v>
      </c>
      <c r="G64" s="110"/>
      <c r="H64" s="90">
        <f>H59+H38+H28+H54</f>
        <v>1415179.7198299998</v>
      </c>
      <c r="I64" s="82">
        <f>I59+I38+I28+I54</f>
        <v>4643918.7144999998</v>
      </c>
      <c r="J64" s="45">
        <f>J59+J38+J28+J54</f>
        <v>3012988.2167800004</v>
      </c>
      <c r="K64" s="46"/>
    </row>
    <row r="65" spans="1:12" ht="5.25" customHeight="1" x14ac:dyDescent="0.2">
      <c r="A65" s="21"/>
      <c r="B65" s="21"/>
      <c r="C65" s="21"/>
      <c r="D65" s="21"/>
      <c r="E65" s="21"/>
      <c r="F65" s="6"/>
      <c r="G65" s="6"/>
      <c r="H65" s="13"/>
      <c r="I65" s="21"/>
      <c r="K65" s="46"/>
    </row>
    <row r="66" spans="1:12" x14ac:dyDescent="0.2">
      <c r="A66" s="14" t="s">
        <v>20</v>
      </c>
      <c r="B66" s="15"/>
      <c r="C66" s="21"/>
      <c r="D66" s="21"/>
      <c r="E66" s="21"/>
      <c r="F66" s="6"/>
      <c r="G66" s="6"/>
      <c r="H66" s="85" t="s">
        <v>44</v>
      </c>
      <c r="I66" s="86"/>
      <c r="J66" s="87"/>
      <c r="K66" s="91">
        <f>I61-L62-L63</f>
        <v>2725103.16328</v>
      </c>
      <c r="L66" s="87" t="s">
        <v>45</v>
      </c>
    </row>
    <row r="67" spans="1:12" x14ac:dyDescent="0.2">
      <c r="A67" s="21"/>
      <c r="B67" s="21"/>
      <c r="C67" s="21"/>
      <c r="D67" s="21"/>
      <c r="E67" s="21"/>
      <c r="F67" s="6"/>
      <c r="G67" s="6"/>
      <c r="H67" s="13"/>
      <c r="I67" s="21"/>
    </row>
    <row r="68" spans="1:12" ht="14.25" customHeight="1" x14ac:dyDescent="0.4">
      <c r="A68" s="84"/>
      <c r="C68" s="80"/>
      <c r="D68" s="80"/>
      <c r="F68" s="2"/>
      <c r="G68" s="2"/>
    </row>
    <row r="70" spans="1:12" x14ac:dyDescent="0.2">
      <c r="C70" s="80"/>
      <c r="D70" s="80"/>
    </row>
    <row r="71" spans="1:12" x14ac:dyDescent="0.2">
      <c r="C71" s="80"/>
    </row>
    <row r="72" spans="1:12" x14ac:dyDescent="0.2">
      <c r="C72" s="80"/>
    </row>
    <row r="504" spans="4:7" x14ac:dyDescent="0.2">
      <c r="D504" s="2"/>
      <c r="E504" s="2"/>
      <c r="F504" s="2"/>
      <c r="G504" s="2"/>
    </row>
  </sheetData>
  <mergeCells count="10">
    <mergeCell ref="K34:L34"/>
    <mergeCell ref="K50:L50"/>
    <mergeCell ref="K55:L55"/>
    <mergeCell ref="K60:L60"/>
    <mergeCell ref="A1:I1"/>
    <mergeCell ref="A2:H2"/>
    <mergeCell ref="A4:A5"/>
    <mergeCell ref="C4:D4"/>
    <mergeCell ref="H4:I4"/>
    <mergeCell ref="K24:L24"/>
  </mergeCells>
  <pageMargins left="0.70866141732283472" right="0.39370078740157483" top="0" bottom="0" header="0.31496062992125984" footer="0.31496062992125984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2021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2022-02-09T16:23:36Z</cp:lastPrinted>
  <dcterms:created xsi:type="dcterms:W3CDTF">2013-08-22T11:48:15Z</dcterms:created>
  <dcterms:modified xsi:type="dcterms:W3CDTF">2022-02-09T16:24:24Z</dcterms:modified>
</cp:coreProperties>
</file>