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12075"/>
  </bookViews>
  <sheets>
    <sheet name="porovnání  UV 729 a 518" sheetId="1" r:id="rId1"/>
  </sheets>
  <externalReferences>
    <externalReference r:id="rId2"/>
    <externalReference r:id="rId3"/>
    <externalReference r:id="rId4"/>
  </externalReferences>
  <definedNames>
    <definedName name="_Tab16">'[1]301-KPR'!#REF!</definedName>
    <definedName name="AV">'[2]301-KPR'!#REF!</definedName>
    <definedName name="BIS">'[3]záv.uk,.KPR'!$B$6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KPR">'[2]301-KPR'!#REF!</definedName>
    <definedName name="MDS">'[2]301-KPR'!#REF!</definedName>
    <definedName name="MF">'[3]záv.uk,.KPR'!$B$6</definedName>
    <definedName name="MK">'[2]301-KPR'!#REF!</definedName>
    <definedName name="MMR">'[3]záv.uk,.KPR'!$B$6</definedName>
    <definedName name="MO">'[3]záv.uk,.KPR'!$B$6</definedName>
    <definedName name="MPO">'[2]301-KPR'!#REF!</definedName>
    <definedName name="MPSV">'[3]záv.uk,.KPR'!$B$6</definedName>
    <definedName name="MS">'[2]301-KPR'!#REF!</definedName>
    <definedName name="MSMT">'[2]301-KPR'!#REF!</definedName>
    <definedName name="MV">'[3]záv.uk,.KPR'!$B$6</definedName>
    <definedName name="MZdr">'[2]301-KPR'!#REF!</definedName>
    <definedName name="MZe">'[2]301-KPR'!#REF!</definedName>
    <definedName name="MZP">'[3]záv.uk,.KPR'!$B$6</definedName>
    <definedName name="MZv">'[3]záv.uk,.KPR'!$B$6</definedName>
    <definedName name="NKU">'[2]301-KPR'!#REF!</definedName>
    <definedName name="PSP">'[3]záv.uk,.KPR'!$B$6</definedName>
    <definedName name="RRTV">'[2]301-KPR'!#REF!</definedName>
    <definedName name="SP">'[3]záv.uk,.KPR'!$B$6</definedName>
    <definedName name="SSHR">'[2]301-KPR'!#REF!</definedName>
    <definedName name="SUJB">'[2]301-KPR'!#REF!</definedName>
    <definedName name="TABULKA_1">#N/A</definedName>
    <definedName name="TABULKA_2">#N/A</definedName>
    <definedName name="UOHS">'[2]301-KPR'!#REF!</definedName>
    <definedName name="UPV">'[2]301-KPR'!#REF!</definedName>
    <definedName name="US">'[2]301-KPR'!#REF!</definedName>
    <definedName name="USIS">'[2]301-KPR'!#REF!</definedName>
    <definedName name="UV">'[3]záv.uk,.KPR'!$B$6</definedName>
    <definedName name="VSTUPY_1">#N/A</definedName>
    <definedName name="VSTUPY_2">#N/A</definedName>
  </definedNames>
  <calcPr calcId="145621"/>
</workbook>
</file>

<file path=xl/calcChain.xml><?xml version="1.0" encoding="utf-8"?>
<calcChain xmlns="http://schemas.openxmlformats.org/spreadsheetml/2006/main">
  <c r="M53" i="1" l="1"/>
  <c r="N53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L30" i="1"/>
  <c r="L53" i="1" s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D53" i="1"/>
  <c r="E53" i="1"/>
  <c r="F53" i="1"/>
  <c r="C53" i="1"/>
  <c r="D52" i="1"/>
  <c r="J30" i="1"/>
  <c r="I30" i="1"/>
  <c r="H30" i="1"/>
  <c r="J23" i="1"/>
  <c r="H23" i="1"/>
  <c r="J12" i="1"/>
  <c r="I12" i="1"/>
  <c r="I53" i="1" s="1"/>
  <c r="H12" i="1"/>
  <c r="N11" i="1"/>
  <c r="M11" i="1"/>
  <c r="L11" i="1"/>
  <c r="N10" i="1"/>
  <c r="M10" i="1"/>
  <c r="L10" i="1"/>
  <c r="N9" i="1"/>
  <c r="M9" i="1"/>
  <c r="L9" i="1"/>
  <c r="H53" i="1" l="1"/>
  <c r="J53" i="1"/>
</calcChain>
</file>

<file path=xl/sharedStrings.xml><?xml version="1.0" encoding="utf-8"?>
<sst xmlns="http://schemas.openxmlformats.org/spreadsheetml/2006/main" count="60" uniqueCount="59">
  <si>
    <t>v tis. Kč</t>
  </si>
  <si>
    <t>Schv.Rozp.</t>
  </si>
  <si>
    <t>č.kapitoly</t>
  </si>
  <si>
    <t>R2014</t>
  </si>
  <si>
    <t>R2015</t>
  </si>
  <si>
    <t>R2016</t>
  </si>
  <si>
    <t>Kancelář prezidenta republiky</t>
  </si>
  <si>
    <t>Poslanecká sněmovna Parlamentu</t>
  </si>
  <si>
    <t>Senát Parlamentu</t>
  </si>
  <si>
    <t>Úřad vlády České republiky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</si>
  <si>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</si>
  <si>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</si>
  <si>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</si>
  <si>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</si>
  <si>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</si>
  <si>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</si>
  <si>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</si>
  <si>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</si>
  <si>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</si>
  <si>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</si>
  <si>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 xml:space="preserve">Grantová agentura České republiky </t>
  </si>
  <si>
    <t xml:space="preserve">Ministerstvo průmyslu a obchodu </t>
  </si>
  <si>
    <t>Ministerstvo dopravy</t>
  </si>
  <si>
    <t>Český telekomunikační úřad</t>
  </si>
  <si>
    <t>Ministerstvo zemědělství</t>
  </si>
  <si>
    <t xml:space="preserve">Ministerstvo školství, mládeže a tělovýchovy </t>
  </si>
  <si>
    <t>Ministerstvo školství, mládeže a tělovýchovy - celkem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</si>
  <si>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</si>
  <si>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</si>
  <si>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</si>
  <si>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</si>
  <si>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</si>
  <si>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</si>
  <si>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</si>
  <si>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</si>
  <si>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</si>
  <si>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</si>
  <si>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 pro studium totalitních režimů</t>
  </si>
  <si>
    <t>Ústavní soud</t>
  </si>
  <si>
    <t>Akademie věd České republiky</t>
  </si>
  <si>
    <t>Rada pro rozhlasové a televizní vysílání</t>
  </si>
  <si>
    <t>Správa státních hmotných rezerv</t>
  </si>
  <si>
    <t>Státní úřad pro jadernou bezpečnost</t>
  </si>
  <si>
    <t>Generální inspekce bezpečnostních sborů</t>
  </si>
  <si>
    <t>Technologická agentura České republiky</t>
  </si>
  <si>
    <t>Nejvyšší kontrolní úřad</t>
  </si>
  <si>
    <t>Státní dluh</t>
  </si>
  <si>
    <t>Operace státních finančních aktiv</t>
  </si>
  <si>
    <t>celkem</t>
  </si>
  <si>
    <t>MŠMT - usn.vlády č.317/2013</t>
  </si>
  <si>
    <t>usn.vlády č. 729/2013 - k návrhu zákona o státním rozpočtu ČR na rok 2014 a SDV 2015 a 2016</t>
  </si>
  <si>
    <t>usn.vlády č. 518/2013 - o návrhu výdajů státního rozpočtu ČR na VaVaI na rok 2014 s výhledem na léta 2015 a 2016</t>
  </si>
  <si>
    <t>usn.vlády č. 317/2013 - vzájemné přesuny mezi kapitolou 306 MZV a 333 MŠMT - příspěvky mezinárodním organizacím</t>
  </si>
  <si>
    <t>rozdíl UV č. 518 minus UV č. 729</t>
  </si>
  <si>
    <t xml:space="preserve"> (výdaje na výzkum, vývoj a inovace podle kapitol)</t>
  </si>
  <si>
    <t xml:space="preserve">Porovnání výdajů dle usnesení vlády č. 729/2013 a  č. 518/2013 </t>
  </si>
  <si>
    <t>UV č. 729/2013</t>
  </si>
  <si>
    <t>UV č. 518/2013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</si>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</sst>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\o\n\th\ d\,\ \y\y\y\y"/>
    <numFmt numFmtId="165" formatCode="d/\ m\Řs\ˇ\c\ yyyy"/>
    <numFmt numFmtId="166" formatCode="#,##0_ ;[Red]\-#,##0\ "/>
  </numFmts>
  <fonts count="15" x14ac:knownFonts="1">
    <font>
      <sz val="10"/>
      <name val="Arial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i/>
      <sz val="12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sz val="14"/>
      <name val="Times New Roman CE"/>
      <charset val="238"/>
    </font>
    <font>
      <b/>
      <i/>
      <sz val="12"/>
      <name val="Times New Roman CE"/>
      <charset val="238"/>
    </font>
    <font>
      <sz val="14"/>
      <name val="Times New Roman CE"/>
      <family val="1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1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">
    <xf numFmtId="0" fontId="0" fillId="0" borderId="0"/>
    <xf numFmtId="0" fontId="5" fillId="0" borderId="0"/>
    <xf numFmtId="0" fontId="5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164" fontId="12" fillId="0" borderId="0">
      <protection locked="0"/>
    </xf>
    <xf numFmtId="165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1">
      <protection locked="0"/>
    </xf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vertical="center"/>
    </xf>
    <xf numFmtId="3" fontId="3" fillId="0" borderId="20" xfId="2" quotePrefix="1" applyNumberFormat="1" applyFont="1" applyFill="1" applyBorder="1" applyAlignment="1">
      <alignment vertical="center"/>
    </xf>
    <xf numFmtId="3" fontId="3" fillId="0" borderId="21" xfId="2" quotePrefix="1" applyNumberFormat="1" applyFont="1" applyFill="1" applyBorder="1" applyAlignment="1">
      <alignment vertical="center"/>
    </xf>
    <xf numFmtId="3" fontId="3" fillId="0" borderId="22" xfId="2" quotePrefix="1" applyNumberFormat="1" applyFont="1" applyFill="1" applyBorder="1" applyAlignment="1">
      <alignment vertical="center"/>
    </xf>
    <xf numFmtId="3" fontId="3" fillId="3" borderId="17" xfId="0" applyNumberFormat="1" applyFont="1" applyFill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" fontId="3" fillId="3" borderId="22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24" xfId="2" applyFont="1" applyFill="1" applyBorder="1" applyAlignment="1">
      <alignment vertical="center"/>
    </xf>
    <xf numFmtId="3" fontId="3" fillId="3" borderId="23" xfId="0" applyNumberFormat="1" applyFont="1" applyFill="1" applyBorder="1" applyAlignment="1">
      <alignment vertical="center"/>
    </xf>
    <xf numFmtId="3" fontId="3" fillId="3" borderId="25" xfId="0" applyNumberFormat="1" applyFont="1" applyFill="1" applyBorder="1" applyAlignment="1">
      <alignment vertical="center"/>
    </xf>
    <xf numFmtId="3" fontId="3" fillId="3" borderId="26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/>
    </xf>
    <xf numFmtId="3" fontId="3" fillId="0" borderId="25" xfId="0" applyNumberFormat="1" applyFont="1" applyFill="1" applyBorder="1" applyAlignment="1">
      <alignment vertical="center"/>
    </xf>
    <xf numFmtId="3" fontId="3" fillId="0" borderId="26" xfId="0" applyNumberFormat="1" applyFont="1" applyFill="1" applyBorder="1" applyAlignment="1">
      <alignment vertical="center"/>
    </xf>
    <xf numFmtId="3" fontId="4" fillId="0" borderId="23" xfId="2" quotePrefix="1" applyNumberFormat="1" applyFont="1" applyFill="1" applyBorder="1" applyAlignment="1">
      <alignment vertical="center"/>
    </xf>
    <xf numFmtId="3" fontId="4" fillId="0" borderId="22" xfId="2" quotePrefix="1" applyNumberFormat="1" applyFont="1" applyFill="1" applyBorder="1" applyAlignment="1">
      <alignment vertical="center"/>
    </xf>
    <xf numFmtId="3" fontId="3" fillId="0" borderId="27" xfId="0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vertical="center"/>
    </xf>
    <xf numFmtId="0" fontId="3" fillId="0" borderId="28" xfId="2" applyFont="1" applyFill="1" applyBorder="1" applyAlignment="1">
      <alignment vertical="center"/>
    </xf>
    <xf numFmtId="3" fontId="3" fillId="0" borderId="29" xfId="2" quotePrefix="1" applyNumberFormat="1" applyFont="1" applyFill="1" applyBorder="1" applyAlignment="1">
      <alignment vertical="center"/>
    </xf>
    <xf numFmtId="3" fontId="3" fillId="0" borderId="5" xfId="2" quotePrefix="1" applyNumberFormat="1" applyFont="1" applyFill="1" applyBorder="1" applyAlignment="1">
      <alignment vertical="center"/>
    </xf>
    <xf numFmtId="3" fontId="3" fillId="0" borderId="6" xfId="2" quotePrefix="1" applyNumberFormat="1" applyFont="1" applyFill="1" applyBorder="1" applyAlignment="1">
      <alignment vertical="center"/>
    </xf>
    <xf numFmtId="0" fontId="3" fillId="0" borderId="27" xfId="0" applyFont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3" fillId="0" borderId="4" xfId="1" applyNumberFormat="1" applyFont="1" applyFill="1" applyBorder="1" applyAlignment="1">
      <alignment vertical="center"/>
    </xf>
    <xf numFmtId="3" fontId="3" fillId="0" borderId="28" xfId="2" applyNumberFormat="1" applyFont="1" applyFill="1" applyBorder="1" applyAlignment="1">
      <alignment vertical="center"/>
    </xf>
    <xf numFmtId="3" fontId="4" fillId="0" borderId="29" xfId="2" applyNumberFormat="1" applyFont="1" applyFill="1" applyBorder="1" applyAlignment="1">
      <alignment vertical="center"/>
    </xf>
    <xf numFmtId="3" fontId="4" fillId="0" borderId="5" xfId="2" applyNumberFormat="1" applyFont="1" applyFill="1" applyBorder="1" applyAlignment="1">
      <alignment vertical="center"/>
    </xf>
    <xf numFmtId="3" fontId="4" fillId="0" borderId="6" xfId="2" applyNumberFormat="1" applyFont="1" applyFill="1" applyBorder="1" applyAlignment="1">
      <alignment vertical="center"/>
    </xf>
    <xf numFmtId="3" fontId="4" fillId="0" borderId="27" xfId="0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3" fontId="4" fillId="0" borderId="0" xfId="2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3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0" xfId="2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9" xfId="2" applyFont="1" applyFill="1" applyBorder="1" applyAlignment="1">
      <alignment horizontal="center" vertical="center"/>
    </xf>
    <xf numFmtId="3" fontId="3" fillId="4" borderId="19" xfId="2" quotePrefix="1" applyNumberFormat="1" applyFont="1" applyFill="1" applyBorder="1" applyAlignment="1">
      <alignment vertical="center"/>
    </xf>
    <xf numFmtId="3" fontId="3" fillId="4" borderId="1" xfId="2" quotePrefix="1" applyNumberFormat="1" applyFont="1" applyFill="1" applyBorder="1" applyAlignment="1">
      <alignment vertical="center"/>
    </xf>
    <xf numFmtId="3" fontId="4" fillId="4" borderId="1" xfId="2" applyNumberFormat="1" applyFont="1" applyFill="1" applyBorder="1" applyAlignment="1">
      <alignment vertical="center"/>
    </xf>
    <xf numFmtId="3" fontId="6" fillId="4" borderId="19" xfId="2" quotePrefix="1" applyNumberFormat="1" applyFont="1" applyFill="1" applyBorder="1" applyAlignment="1">
      <alignment vertical="center"/>
    </xf>
    <xf numFmtId="3" fontId="4" fillId="0" borderId="2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3" fontId="4" fillId="0" borderId="26" xfId="0" applyNumberFormat="1" applyFont="1" applyFill="1" applyBorder="1" applyAlignment="1">
      <alignment vertical="center"/>
    </xf>
    <xf numFmtId="0" fontId="6" fillId="0" borderId="23" xfId="1" applyFont="1" applyFill="1" applyBorder="1" applyAlignment="1">
      <alignment horizontal="center" vertical="center"/>
    </xf>
    <xf numFmtId="0" fontId="6" fillId="5" borderId="23" xfId="1" applyFont="1" applyFill="1" applyBorder="1" applyAlignment="1">
      <alignment horizontal="center" vertical="center"/>
    </xf>
    <xf numFmtId="0" fontId="6" fillId="5" borderId="24" xfId="2" applyFont="1" applyFill="1" applyBorder="1" applyAlignment="1">
      <alignment vertical="center"/>
    </xf>
    <xf numFmtId="3" fontId="6" fillId="5" borderId="20" xfId="2" quotePrefix="1" applyNumberFormat="1" applyFont="1" applyFill="1" applyBorder="1" applyAlignment="1">
      <alignment vertical="center"/>
    </xf>
    <xf numFmtId="3" fontId="6" fillId="5" borderId="21" xfId="2" quotePrefix="1" applyNumberFormat="1" applyFont="1" applyFill="1" applyBorder="1" applyAlignment="1">
      <alignment vertical="center"/>
    </xf>
    <xf numFmtId="3" fontId="6" fillId="5" borderId="22" xfId="2" quotePrefix="1" applyNumberFormat="1" applyFont="1" applyFill="1" applyBorder="1" applyAlignment="1">
      <alignment vertical="center"/>
    </xf>
    <xf numFmtId="0" fontId="7" fillId="0" borderId="24" xfId="2" applyFont="1" applyFill="1" applyBorder="1" applyAlignment="1">
      <alignment vertical="center"/>
    </xf>
    <xf numFmtId="3" fontId="4" fillId="0" borderId="17" xfId="2" quotePrefix="1" applyNumberFormat="1" applyFont="1" applyFill="1" applyBorder="1" applyAlignment="1">
      <alignment vertical="center"/>
    </xf>
    <xf numFmtId="3" fontId="4" fillId="0" borderId="21" xfId="2" quotePrefix="1" applyNumberFormat="1" applyFont="1" applyFill="1" applyBorder="1" applyAlignment="1">
      <alignment vertical="center"/>
    </xf>
    <xf numFmtId="3" fontId="10" fillId="0" borderId="23" xfId="0" applyNumberFormat="1" applyFont="1" applyFill="1" applyBorder="1" applyAlignment="1">
      <alignment vertical="center"/>
    </xf>
    <xf numFmtId="3" fontId="10" fillId="0" borderId="25" xfId="0" applyNumberFormat="1" applyFont="1" applyFill="1" applyBorder="1" applyAlignment="1">
      <alignment vertical="center"/>
    </xf>
    <xf numFmtId="3" fontId="10" fillId="0" borderId="26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166" fontId="3" fillId="0" borderId="23" xfId="0" applyNumberFormat="1" applyFont="1" applyFill="1" applyBorder="1" applyAlignment="1">
      <alignment vertical="center"/>
    </xf>
    <xf numFmtId="166" fontId="3" fillId="0" borderId="25" xfId="0" applyNumberFormat="1" applyFont="1" applyFill="1" applyBorder="1" applyAlignment="1">
      <alignment vertical="center"/>
    </xf>
    <xf numFmtId="166" fontId="3" fillId="0" borderId="26" xfId="0" applyNumberFormat="1" applyFont="1" applyFill="1" applyBorder="1" applyAlignment="1">
      <alignment vertical="center"/>
    </xf>
    <xf numFmtId="166" fontId="6" fillId="0" borderId="23" xfId="0" applyNumberFormat="1" applyFont="1" applyFill="1" applyBorder="1" applyAlignment="1">
      <alignment vertical="center"/>
    </xf>
    <xf numFmtId="166" fontId="6" fillId="0" borderId="25" xfId="0" applyNumberFormat="1" applyFont="1" applyFill="1" applyBorder="1" applyAlignment="1">
      <alignment vertical="center"/>
    </xf>
    <xf numFmtId="166" fontId="6" fillId="0" borderId="26" xfId="0" applyNumberFormat="1" applyFont="1" applyFill="1" applyBorder="1" applyAlignment="1">
      <alignment vertical="center"/>
    </xf>
    <xf numFmtId="166" fontId="3" fillId="0" borderId="4" xfId="0" applyNumberFormat="1" applyFont="1" applyFill="1" applyBorder="1" applyAlignment="1">
      <alignment vertical="center"/>
    </xf>
    <xf numFmtId="166" fontId="3" fillId="0" borderId="5" xfId="0" applyNumberFormat="1" applyFont="1" applyFill="1" applyBorder="1" applyAlignment="1">
      <alignment vertical="center"/>
    </xf>
    <xf numFmtId="166" fontId="3" fillId="0" borderId="6" xfId="0" applyNumberFormat="1" applyFont="1" applyFill="1" applyBorder="1" applyAlignment="1">
      <alignment vertical="center"/>
    </xf>
    <xf numFmtId="166" fontId="4" fillId="0" borderId="4" xfId="0" applyNumberFormat="1" applyFont="1" applyFill="1" applyBorder="1" applyAlignment="1">
      <alignment vertical="center"/>
    </xf>
    <xf numFmtId="166" fontId="4" fillId="0" borderId="5" xfId="0" applyNumberFormat="1" applyFont="1" applyFill="1" applyBorder="1" applyAlignment="1">
      <alignment vertical="center"/>
    </xf>
    <xf numFmtId="166" fontId="4" fillId="0" borderId="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17">
    <cellStyle name="¬µrka" xfId="3"/>
    <cellStyle name="Comma" xfId="4"/>
    <cellStyle name="Currency" xfId="5"/>
    <cellStyle name="Date" xfId="6"/>
    <cellStyle name="Datum" xfId="7"/>
    <cellStyle name="Fixed" xfId="8"/>
    <cellStyle name="Heading1" xfId="9"/>
    <cellStyle name="Heading2" xfId="10"/>
    <cellStyle name="M·na" xfId="11"/>
    <cellStyle name="Nadpis1" xfId="12"/>
    <cellStyle name="Nadpis2" xfId="13"/>
    <cellStyle name="Normální" xfId="0" builtinId="0"/>
    <cellStyle name="normální_bilance I výhledu 2009-2012 dle kapitol" xfId="1"/>
    <cellStyle name="normální_bilance I výhledu 2012-2015 dle kapitol" xfId="2"/>
    <cellStyle name="Percent" xfId="14"/>
    <cellStyle name="Pevní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tabSelected="1" zoomScaleNormal="100" workbookViewId="0">
      <selection activeCell="B4" sqref="B4:F4"/>
    </sheetView>
  </sheetViews>
  <sheetFormatPr defaultRowHeight="12.75" x14ac:dyDescent="0.2"/>
  <cols>
    <col min="1" max="1" width="9.140625" style="1"/>
    <col min="2" max="2" width="48.140625" style="1" customWidth="1"/>
    <col min="3" max="3" width="13.7109375" style="1" customWidth="1"/>
    <col min="4" max="4" width="16.7109375" style="1" customWidth="1"/>
    <col min="5" max="5" width="12.140625" style="1" customWidth="1"/>
    <col min="6" max="6" width="15.85546875" style="1" customWidth="1"/>
    <col min="7" max="7" width="2.7109375" style="1" customWidth="1"/>
    <col min="8" max="8" width="11.7109375" style="1" customWidth="1"/>
    <col min="9" max="9" width="13.42578125" style="1" customWidth="1"/>
    <col min="10" max="10" width="13.140625" style="1" customWidth="1"/>
    <col min="11" max="11" width="1.85546875" style="2" customWidth="1"/>
    <col min="12" max="12" width="13.85546875" style="1" customWidth="1"/>
    <col min="13" max="13" width="14.28515625" style="1" customWidth="1"/>
    <col min="14" max="14" width="15.140625" style="1" customWidth="1"/>
    <col min="15" max="15" width="3.140625" style="1" customWidth="1"/>
    <col min="16" max="16384" width="9.140625" style="1"/>
  </cols>
  <sheetData>
    <row r="1" spans="1:17" ht="15" customHeight="1" x14ac:dyDescent="0.2">
      <c r="N1" s="109" t="s">
        <v>58</v>
      </c>
    </row>
    <row r="3" spans="1:17" ht="7.5" customHeight="1" x14ac:dyDescent="0.2">
      <c r="E3" s="93"/>
      <c r="F3" s="93"/>
      <c r="G3" s="94"/>
    </row>
    <row r="4" spans="1:17" ht="22.5" customHeight="1" x14ac:dyDescent="0.2">
      <c r="B4" s="110" t="s">
        <v>55</v>
      </c>
      <c r="C4" s="110"/>
      <c r="D4" s="110"/>
      <c r="E4" s="110"/>
      <c r="F4" s="110"/>
    </row>
    <row r="5" spans="1:17" ht="15.75" x14ac:dyDescent="0.25">
      <c r="B5" s="107" t="s">
        <v>54</v>
      </c>
      <c r="C5" s="107"/>
      <c r="D5" s="107"/>
      <c r="E5" s="108"/>
      <c r="F5" s="108"/>
    </row>
    <row r="6" spans="1:17" ht="16.5" thickBot="1" x14ac:dyDescent="0.25">
      <c r="A6" s="3"/>
      <c r="B6" s="111" t="s">
        <v>0</v>
      </c>
      <c r="C6" s="111"/>
      <c r="D6" s="111"/>
      <c r="E6" s="111"/>
      <c r="F6" s="111"/>
      <c r="G6" s="3"/>
      <c r="H6" s="4"/>
      <c r="I6" s="4"/>
      <c r="J6" s="4"/>
      <c r="K6" s="5"/>
      <c r="L6" s="3"/>
      <c r="M6" s="3"/>
      <c r="N6" s="6" t="s">
        <v>0</v>
      </c>
    </row>
    <row r="7" spans="1:17" ht="20.100000000000001" customHeight="1" thickBot="1" x14ac:dyDescent="0.25">
      <c r="A7" s="3"/>
      <c r="B7" s="3"/>
      <c r="C7" s="67" t="s">
        <v>1</v>
      </c>
      <c r="D7" s="112" t="s">
        <v>56</v>
      </c>
      <c r="E7" s="112"/>
      <c r="F7" s="113"/>
      <c r="G7" s="3"/>
      <c r="H7" s="114" t="s">
        <v>57</v>
      </c>
      <c r="I7" s="115"/>
      <c r="J7" s="116"/>
      <c r="K7" s="7"/>
      <c r="L7" s="117" t="s">
        <v>53</v>
      </c>
      <c r="M7" s="118"/>
      <c r="N7" s="119"/>
    </row>
    <row r="8" spans="1:17" ht="23.25" customHeight="1" thickBot="1" x14ac:dyDescent="0.25">
      <c r="A8" s="8" t="s">
        <v>2</v>
      </c>
      <c r="B8" s="9"/>
      <c r="C8" s="68">
        <v>2013</v>
      </c>
      <c r="D8" s="10">
        <v>2014</v>
      </c>
      <c r="E8" s="11">
        <v>2015</v>
      </c>
      <c r="F8" s="12">
        <v>2016</v>
      </c>
      <c r="G8" s="3"/>
      <c r="H8" s="13">
        <v>2014</v>
      </c>
      <c r="I8" s="14">
        <v>2015</v>
      </c>
      <c r="J8" s="15">
        <v>2016</v>
      </c>
      <c r="K8" s="16"/>
      <c r="L8" s="13" t="s">
        <v>3</v>
      </c>
      <c r="M8" s="14" t="s">
        <v>4</v>
      </c>
      <c r="N8" s="15" t="s">
        <v>5</v>
      </c>
    </row>
    <row r="9" spans="1:17" ht="16.5" hidden="1" thickTop="1" x14ac:dyDescent="0.2">
      <c r="A9" s="17">
        <v>301</v>
      </c>
      <c r="B9" s="18" t="s">
        <v>6</v>
      </c>
      <c r="C9" s="69">
        <v>0</v>
      </c>
      <c r="D9" s="19">
        <v>0</v>
      </c>
      <c r="E9" s="20">
        <v>0</v>
      </c>
      <c r="F9" s="21">
        <v>0</v>
      </c>
      <c r="G9" s="3"/>
      <c r="H9" s="22"/>
      <c r="I9" s="23"/>
      <c r="J9" s="24"/>
      <c r="K9" s="25"/>
      <c r="L9" s="26">
        <f>H9-D9</f>
        <v>0</v>
      </c>
      <c r="M9" s="27">
        <f>I9-E9</f>
        <v>0</v>
      </c>
      <c r="N9" s="28">
        <f>J9-F9</f>
        <v>0</v>
      </c>
      <c r="Q9" s="29"/>
    </row>
    <row r="10" spans="1:17" ht="16.5" hidden="1" thickTop="1" x14ac:dyDescent="0.2">
      <c r="A10" s="30">
        <v>302</v>
      </c>
      <c r="B10" s="31" t="s">
        <v>7</v>
      </c>
      <c r="C10" s="69">
        <v>0</v>
      </c>
      <c r="D10" s="19">
        <v>0</v>
      </c>
      <c r="E10" s="20">
        <v>0</v>
      </c>
      <c r="F10" s="21">
        <v>0</v>
      </c>
      <c r="G10" s="3"/>
      <c r="H10" s="32"/>
      <c r="I10" s="33"/>
      <c r="J10" s="34"/>
      <c r="K10" s="25"/>
      <c r="L10" s="35">
        <f t="shared" ref="L10:N11" si="0">H10-D10</f>
        <v>0</v>
      </c>
      <c r="M10" s="36">
        <f t="shared" si="0"/>
        <v>0</v>
      </c>
      <c r="N10" s="37">
        <f t="shared" si="0"/>
        <v>0</v>
      </c>
      <c r="Q10" s="29"/>
    </row>
    <row r="11" spans="1:17" ht="16.5" hidden="1" thickTop="1" x14ac:dyDescent="0.2">
      <c r="A11" s="30">
        <v>303</v>
      </c>
      <c r="B11" s="31" t="s">
        <v>8</v>
      </c>
      <c r="C11" s="69">
        <v>0</v>
      </c>
      <c r="D11" s="19">
        <v>0</v>
      </c>
      <c r="E11" s="20">
        <v>0</v>
      </c>
      <c r="F11" s="21">
        <v>0</v>
      </c>
      <c r="G11" s="3"/>
      <c r="H11" s="32"/>
      <c r="I11" s="33"/>
      <c r="J11" s="34"/>
      <c r="K11" s="25"/>
      <c r="L11" s="35">
        <f t="shared" si="0"/>
        <v>0</v>
      </c>
      <c r="M11" s="36">
        <f t="shared" si="0"/>
        <v>0</v>
      </c>
      <c r="N11" s="37">
        <f t="shared" si="0"/>
        <v>0</v>
      </c>
      <c r="Q11" s="29"/>
    </row>
    <row r="12" spans="1:17" ht="20.100000000000001" customHeight="1" thickTop="1" x14ac:dyDescent="0.2">
      <c r="A12" s="30">
        <v>304</v>
      </c>
      <c r="B12" s="31" t="s">
        <v>9</v>
      </c>
      <c r="C12" s="69">
        <v>34000</v>
      </c>
      <c r="D12" s="19">
        <v>33000</v>
      </c>
      <c r="E12" s="20">
        <v>39701</v>
      </c>
      <c r="F12" s="21">
        <v>39701</v>
      </c>
      <c r="G12" s="3"/>
      <c r="H12" s="73">
        <f>1033000-1000000</f>
        <v>33000</v>
      </c>
      <c r="I12" s="74">
        <f>1039374-1000000</f>
        <v>39374</v>
      </c>
      <c r="J12" s="75">
        <f>1039431-1000000</f>
        <v>39431</v>
      </c>
      <c r="K12" s="25"/>
      <c r="L12" s="95">
        <f t="shared" ref="L12:L27" si="1">H12-D12</f>
        <v>0</v>
      </c>
      <c r="M12" s="96">
        <f t="shared" ref="M12:M27" si="2">I12-E12</f>
        <v>-327</v>
      </c>
      <c r="N12" s="97">
        <f t="shared" ref="N12:N27" si="3">J12-F12</f>
        <v>-270</v>
      </c>
      <c r="Q12" s="29"/>
    </row>
    <row r="13" spans="1:17" ht="20.100000000000001" hidden="1" customHeight="1" x14ac:dyDescent="0.2">
      <c r="A13" s="30">
        <v>305</v>
      </c>
      <c r="B13" s="31" t="s">
        <v>10</v>
      </c>
      <c r="C13" s="69">
        <v>0</v>
      </c>
      <c r="D13" s="19">
        <v>0</v>
      </c>
      <c r="E13" s="20">
        <v>0</v>
      </c>
      <c r="F13" s="21">
        <v>0</v>
      </c>
      <c r="G13" s="3"/>
      <c r="H13" s="73"/>
      <c r="I13" s="74"/>
      <c r="J13" s="75"/>
      <c r="K13" s="25"/>
      <c r="L13" s="95">
        <f t="shared" si="1"/>
        <v>0</v>
      </c>
      <c r="M13" s="96">
        <f t="shared" si="2"/>
        <v>0</v>
      </c>
      <c r="N13" s="97">
        <f t="shared" si="3"/>
        <v>0</v>
      </c>
      <c r="Q13" s="29"/>
    </row>
    <row r="14" spans="1:17" ht="20.100000000000001" hidden="1" customHeight="1" x14ac:dyDescent="0.2">
      <c r="A14" s="30">
        <v>306</v>
      </c>
      <c r="B14" s="31" t="s">
        <v>11</v>
      </c>
      <c r="C14" s="69">
        <v>0</v>
      </c>
      <c r="D14" s="19">
        <v>0</v>
      </c>
      <c r="E14" s="20">
        <v>0</v>
      </c>
      <c r="F14" s="21">
        <v>0</v>
      </c>
      <c r="G14" s="3"/>
      <c r="H14" s="73"/>
      <c r="I14" s="74"/>
      <c r="J14" s="75"/>
      <c r="K14" s="25"/>
      <c r="L14" s="95">
        <f t="shared" si="1"/>
        <v>0</v>
      </c>
      <c r="M14" s="96">
        <f t="shared" si="2"/>
        <v>0</v>
      </c>
      <c r="N14" s="97">
        <f t="shared" si="3"/>
        <v>0</v>
      </c>
      <c r="Q14" s="29"/>
    </row>
    <row r="15" spans="1:17" ht="20.100000000000001" customHeight="1" x14ac:dyDescent="0.2">
      <c r="A15" s="30">
        <v>307</v>
      </c>
      <c r="B15" s="31" t="s">
        <v>12</v>
      </c>
      <c r="C15" s="69">
        <v>382525</v>
      </c>
      <c r="D15" s="19">
        <v>412977</v>
      </c>
      <c r="E15" s="20">
        <v>422977</v>
      </c>
      <c r="F15" s="21">
        <v>422977</v>
      </c>
      <c r="G15" s="3"/>
      <c r="H15" s="73">
        <v>411059</v>
      </c>
      <c r="I15" s="74">
        <v>423035</v>
      </c>
      <c r="J15" s="75">
        <v>422977</v>
      </c>
      <c r="K15" s="25"/>
      <c r="L15" s="95">
        <f t="shared" si="1"/>
        <v>-1918</v>
      </c>
      <c r="M15" s="96">
        <f t="shared" si="2"/>
        <v>58</v>
      </c>
      <c r="N15" s="97">
        <f t="shared" si="3"/>
        <v>0</v>
      </c>
      <c r="Q15" s="29"/>
    </row>
    <row r="16" spans="1:17" ht="20.100000000000001" hidden="1" customHeight="1" x14ac:dyDescent="0.2">
      <c r="A16" s="30">
        <v>308</v>
      </c>
      <c r="B16" s="31" t="s">
        <v>13</v>
      </c>
      <c r="C16" s="69">
        <v>0</v>
      </c>
      <c r="D16" s="19">
        <v>0</v>
      </c>
      <c r="E16" s="20">
        <v>0</v>
      </c>
      <c r="F16" s="21">
        <v>0</v>
      </c>
      <c r="G16" s="3"/>
      <c r="H16" s="73"/>
      <c r="I16" s="74"/>
      <c r="J16" s="75"/>
      <c r="K16" s="25"/>
      <c r="L16" s="95">
        <f t="shared" si="1"/>
        <v>0</v>
      </c>
      <c r="M16" s="96">
        <f t="shared" si="2"/>
        <v>0</v>
      </c>
      <c r="N16" s="97">
        <f t="shared" si="3"/>
        <v>0</v>
      </c>
      <c r="Q16" s="29"/>
    </row>
    <row r="17" spans="1:17" ht="20.100000000000001" hidden="1" customHeight="1" x14ac:dyDescent="0.2">
      <c r="A17" s="30">
        <v>309</v>
      </c>
      <c r="B17" s="31" t="s">
        <v>14</v>
      </c>
      <c r="C17" s="69">
        <v>0</v>
      </c>
      <c r="D17" s="19">
        <v>0</v>
      </c>
      <c r="E17" s="20">
        <v>0</v>
      </c>
      <c r="F17" s="21">
        <v>0</v>
      </c>
      <c r="G17" s="3"/>
      <c r="H17" s="73"/>
      <c r="I17" s="74"/>
      <c r="J17" s="75"/>
      <c r="K17" s="25"/>
      <c r="L17" s="95">
        <f t="shared" si="1"/>
        <v>0</v>
      </c>
      <c r="M17" s="96">
        <f t="shared" si="2"/>
        <v>0</v>
      </c>
      <c r="N17" s="97">
        <f t="shared" si="3"/>
        <v>0</v>
      </c>
      <c r="Q17" s="29"/>
    </row>
    <row r="18" spans="1:17" ht="20.100000000000001" hidden="1" customHeight="1" x14ac:dyDescent="0.2">
      <c r="A18" s="30">
        <v>312</v>
      </c>
      <c r="B18" s="31" t="s">
        <v>15</v>
      </c>
      <c r="C18" s="69">
        <v>0</v>
      </c>
      <c r="D18" s="19">
        <v>0</v>
      </c>
      <c r="E18" s="20">
        <v>0</v>
      </c>
      <c r="F18" s="21">
        <v>0</v>
      </c>
      <c r="G18" s="3"/>
      <c r="H18" s="73"/>
      <c r="I18" s="74"/>
      <c r="J18" s="75"/>
      <c r="K18" s="25"/>
      <c r="L18" s="95">
        <f t="shared" si="1"/>
        <v>0</v>
      </c>
      <c r="M18" s="96">
        <f t="shared" si="2"/>
        <v>0</v>
      </c>
      <c r="N18" s="97">
        <f t="shared" si="3"/>
        <v>0</v>
      </c>
      <c r="Q18" s="29"/>
    </row>
    <row r="19" spans="1:17" ht="20.100000000000001" hidden="1" customHeight="1" x14ac:dyDescent="0.2">
      <c r="A19" s="30">
        <v>313</v>
      </c>
      <c r="B19" s="31" t="s">
        <v>16</v>
      </c>
      <c r="C19" s="69">
        <v>0</v>
      </c>
      <c r="D19" s="19">
        <v>0</v>
      </c>
      <c r="E19" s="20">
        <v>0</v>
      </c>
      <c r="F19" s="21">
        <v>0</v>
      </c>
      <c r="G19" s="3"/>
      <c r="H19" s="73"/>
      <c r="I19" s="74"/>
      <c r="J19" s="75"/>
      <c r="K19" s="25"/>
      <c r="L19" s="95">
        <f t="shared" si="1"/>
        <v>0</v>
      </c>
      <c r="M19" s="96">
        <f t="shared" si="2"/>
        <v>0</v>
      </c>
      <c r="N19" s="97">
        <f t="shared" si="3"/>
        <v>0</v>
      </c>
      <c r="Q19" s="29"/>
    </row>
    <row r="20" spans="1:17" ht="20.100000000000001" customHeight="1" x14ac:dyDescent="0.2">
      <c r="A20" s="30">
        <v>314</v>
      </c>
      <c r="B20" s="31" t="s">
        <v>17</v>
      </c>
      <c r="C20" s="69">
        <v>622233</v>
      </c>
      <c r="D20" s="19">
        <v>629930</v>
      </c>
      <c r="E20" s="20">
        <v>359930</v>
      </c>
      <c r="F20" s="21">
        <v>359930</v>
      </c>
      <c r="G20" s="3"/>
      <c r="H20" s="73">
        <v>729930</v>
      </c>
      <c r="I20" s="74">
        <v>559930</v>
      </c>
      <c r="J20" s="75">
        <v>559930</v>
      </c>
      <c r="K20" s="25"/>
      <c r="L20" s="95">
        <f t="shared" si="1"/>
        <v>100000</v>
      </c>
      <c r="M20" s="96">
        <f t="shared" si="2"/>
        <v>200000</v>
      </c>
      <c r="N20" s="97">
        <f t="shared" si="3"/>
        <v>200000</v>
      </c>
      <c r="Q20" s="29"/>
    </row>
    <row r="21" spans="1:17" ht="20.100000000000001" hidden="1" customHeight="1" x14ac:dyDescent="0.2">
      <c r="A21" s="30">
        <v>315</v>
      </c>
      <c r="B21" s="31" t="s">
        <v>18</v>
      </c>
      <c r="C21" s="69">
        <v>0</v>
      </c>
      <c r="D21" s="19">
        <v>0</v>
      </c>
      <c r="E21" s="20">
        <v>0</v>
      </c>
      <c r="F21" s="21">
        <v>0</v>
      </c>
      <c r="G21" s="3"/>
      <c r="H21" s="73"/>
      <c r="I21" s="74"/>
      <c r="J21" s="75"/>
      <c r="K21" s="25"/>
      <c r="L21" s="95">
        <f t="shared" si="1"/>
        <v>0</v>
      </c>
      <c r="M21" s="96">
        <f t="shared" si="2"/>
        <v>0</v>
      </c>
      <c r="N21" s="97">
        <f t="shared" si="3"/>
        <v>0</v>
      </c>
      <c r="Q21" s="29"/>
    </row>
    <row r="22" spans="1:17" ht="20.100000000000001" hidden="1" customHeight="1" x14ac:dyDescent="0.2">
      <c r="A22" s="30">
        <v>317</v>
      </c>
      <c r="B22" s="31" t="s">
        <v>19</v>
      </c>
      <c r="C22" s="69">
        <v>0</v>
      </c>
      <c r="D22" s="19">
        <v>0</v>
      </c>
      <c r="E22" s="20">
        <v>0</v>
      </c>
      <c r="F22" s="21">
        <v>0</v>
      </c>
      <c r="G22" s="3"/>
      <c r="H22" s="73"/>
      <c r="I22" s="74"/>
      <c r="J22" s="75"/>
      <c r="K22" s="25"/>
      <c r="L22" s="95">
        <f t="shared" si="1"/>
        <v>0</v>
      </c>
      <c r="M22" s="96">
        <f t="shared" si="2"/>
        <v>0</v>
      </c>
      <c r="N22" s="97">
        <f t="shared" si="3"/>
        <v>0</v>
      </c>
      <c r="Q22" s="29"/>
    </row>
    <row r="23" spans="1:17" ht="20.100000000000001" customHeight="1" x14ac:dyDescent="0.2">
      <c r="A23" s="30">
        <v>321</v>
      </c>
      <c r="B23" s="31" t="s">
        <v>20</v>
      </c>
      <c r="C23" s="69">
        <v>3309429</v>
      </c>
      <c r="D23" s="19">
        <v>3467247</v>
      </c>
      <c r="E23" s="20">
        <v>3708479</v>
      </c>
      <c r="F23" s="21">
        <v>3708479</v>
      </c>
      <c r="G23" s="4"/>
      <c r="H23" s="38">
        <f>3466620+200000</f>
        <v>3666620</v>
      </c>
      <c r="I23" s="38">
        <v>3670306</v>
      </c>
      <c r="J23" s="39">
        <f>3450276+200000</f>
        <v>3650276</v>
      </c>
      <c r="K23" s="25"/>
      <c r="L23" s="95">
        <f t="shared" si="1"/>
        <v>199373</v>
      </c>
      <c r="M23" s="96">
        <f t="shared" si="2"/>
        <v>-38173</v>
      </c>
      <c r="N23" s="97">
        <f t="shared" si="3"/>
        <v>-58203</v>
      </c>
      <c r="Q23" s="29"/>
    </row>
    <row r="24" spans="1:17" ht="20.100000000000001" customHeight="1" x14ac:dyDescent="0.2">
      <c r="A24" s="30">
        <v>322</v>
      </c>
      <c r="B24" s="31" t="s">
        <v>21</v>
      </c>
      <c r="C24" s="69">
        <v>2524050</v>
      </c>
      <c r="D24" s="19">
        <v>1564660</v>
      </c>
      <c r="E24" s="20">
        <v>857252</v>
      </c>
      <c r="F24" s="21">
        <v>857252</v>
      </c>
      <c r="G24" s="4"/>
      <c r="H24" s="73">
        <v>1564660</v>
      </c>
      <c r="I24" s="74">
        <v>857252</v>
      </c>
      <c r="J24" s="75">
        <v>183580</v>
      </c>
      <c r="K24" s="25"/>
      <c r="L24" s="95">
        <f t="shared" si="1"/>
        <v>0</v>
      </c>
      <c r="M24" s="96">
        <f t="shared" si="2"/>
        <v>0</v>
      </c>
      <c r="N24" s="97">
        <f t="shared" si="3"/>
        <v>-673672</v>
      </c>
      <c r="Q24" s="29"/>
    </row>
    <row r="25" spans="1:17" ht="20.100000000000001" hidden="1" customHeight="1" x14ac:dyDescent="0.2">
      <c r="A25" s="30">
        <v>327</v>
      </c>
      <c r="B25" s="31" t="s">
        <v>22</v>
      </c>
      <c r="C25" s="69">
        <v>0</v>
      </c>
      <c r="D25" s="19">
        <v>0</v>
      </c>
      <c r="E25" s="20">
        <v>0</v>
      </c>
      <c r="F25" s="21">
        <v>0</v>
      </c>
      <c r="G25" s="3"/>
      <c r="H25" s="73"/>
      <c r="I25" s="74"/>
      <c r="J25" s="75"/>
      <c r="K25" s="25"/>
      <c r="L25" s="95">
        <f t="shared" si="1"/>
        <v>0</v>
      </c>
      <c r="M25" s="96">
        <f t="shared" si="2"/>
        <v>0</v>
      </c>
      <c r="N25" s="97">
        <f t="shared" si="3"/>
        <v>0</v>
      </c>
      <c r="Q25" s="29"/>
    </row>
    <row r="26" spans="1:17" ht="20.100000000000001" hidden="1" customHeight="1" x14ac:dyDescent="0.2">
      <c r="A26" s="30">
        <v>328</v>
      </c>
      <c r="B26" s="31" t="s">
        <v>23</v>
      </c>
      <c r="C26" s="69">
        <v>0</v>
      </c>
      <c r="D26" s="19">
        <v>0</v>
      </c>
      <c r="E26" s="20">
        <v>0</v>
      </c>
      <c r="F26" s="21">
        <v>0</v>
      </c>
      <c r="G26" s="3"/>
      <c r="H26" s="73"/>
      <c r="I26" s="74"/>
      <c r="J26" s="75"/>
      <c r="K26" s="25"/>
      <c r="L26" s="95">
        <f t="shared" si="1"/>
        <v>0</v>
      </c>
      <c r="M26" s="96">
        <f t="shared" si="2"/>
        <v>0</v>
      </c>
      <c r="N26" s="97">
        <f t="shared" si="3"/>
        <v>0</v>
      </c>
      <c r="Q26" s="29"/>
    </row>
    <row r="27" spans="1:17" ht="20.100000000000001" customHeight="1" x14ac:dyDescent="0.2">
      <c r="A27" s="30">
        <v>329</v>
      </c>
      <c r="B27" s="31" t="s">
        <v>24</v>
      </c>
      <c r="C27" s="69">
        <v>768472</v>
      </c>
      <c r="D27" s="19">
        <v>774204</v>
      </c>
      <c r="E27" s="20">
        <v>819652</v>
      </c>
      <c r="F27" s="21">
        <v>819652</v>
      </c>
      <c r="G27" s="3"/>
      <c r="H27" s="83">
        <v>774204</v>
      </c>
      <c r="I27" s="84">
        <v>765652</v>
      </c>
      <c r="J27" s="39">
        <v>745653</v>
      </c>
      <c r="K27" s="25"/>
      <c r="L27" s="95">
        <f t="shared" si="1"/>
        <v>0</v>
      </c>
      <c r="M27" s="96">
        <f t="shared" si="2"/>
        <v>-54000</v>
      </c>
      <c r="N27" s="97">
        <f t="shared" si="3"/>
        <v>-73999</v>
      </c>
      <c r="Q27" s="29"/>
    </row>
    <row r="28" spans="1:17" ht="20.100000000000001" customHeight="1" x14ac:dyDescent="0.2">
      <c r="A28" s="77">
        <v>333</v>
      </c>
      <c r="B28" s="78" t="s">
        <v>25</v>
      </c>
      <c r="C28" s="69">
        <v>9779203</v>
      </c>
      <c r="D28" s="79">
        <v>10205761</v>
      </c>
      <c r="E28" s="80">
        <v>10694295</v>
      </c>
      <c r="F28" s="81">
        <v>10694295</v>
      </c>
      <c r="G28" s="4"/>
      <c r="H28" s="85"/>
      <c r="I28" s="86"/>
      <c r="J28" s="87"/>
      <c r="K28" s="25"/>
      <c r="L28" s="95"/>
      <c r="M28" s="96"/>
      <c r="N28" s="97"/>
      <c r="Q28" s="29"/>
    </row>
    <row r="29" spans="1:17" ht="20.100000000000001" customHeight="1" x14ac:dyDescent="0.2">
      <c r="A29" s="77">
        <v>333</v>
      </c>
      <c r="B29" s="78" t="s">
        <v>49</v>
      </c>
      <c r="C29" s="72">
        <v>0</v>
      </c>
      <c r="D29" s="80">
        <v>328254</v>
      </c>
      <c r="E29" s="80">
        <v>328254</v>
      </c>
      <c r="F29" s="81">
        <v>328254</v>
      </c>
      <c r="G29" s="92"/>
      <c r="H29" s="85"/>
      <c r="I29" s="86"/>
      <c r="J29" s="87"/>
      <c r="K29" s="88"/>
      <c r="L29" s="98"/>
      <c r="M29" s="99"/>
      <c r="N29" s="100"/>
      <c r="Q29" s="29"/>
    </row>
    <row r="30" spans="1:17" ht="20.100000000000001" customHeight="1" x14ac:dyDescent="0.2">
      <c r="A30" s="76">
        <v>333</v>
      </c>
      <c r="B30" s="82" t="s">
        <v>26</v>
      </c>
      <c r="C30" s="69"/>
      <c r="D30" s="20">
        <v>10534015</v>
      </c>
      <c r="E30" s="20">
        <v>11022549</v>
      </c>
      <c r="F30" s="21">
        <v>11022549</v>
      </c>
      <c r="G30" s="4"/>
      <c r="H30" s="73">
        <f>10205761+800000</f>
        <v>11005761</v>
      </c>
      <c r="I30" s="74">
        <f>11178139+800000</f>
        <v>11978139</v>
      </c>
      <c r="J30" s="75">
        <f>11898822+800000</f>
        <v>12698822</v>
      </c>
      <c r="K30" s="25"/>
      <c r="L30" s="95">
        <f t="shared" ref="L30" si="4">H30-D30</f>
        <v>471746</v>
      </c>
      <c r="M30" s="96">
        <f t="shared" ref="M30:M48" si="5">I30-E30</f>
        <v>955590</v>
      </c>
      <c r="N30" s="97">
        <f t="shared" ref="N30:N48" si="6">J30-F30</f>
        <v>1676273</v>
      </c>
      <c r="Q30" s="29"/>
    </row>
    <row r="31" spans="1:17" ht="20.100000000000001" customHeight="1" x14ac:dyDescent="0.2">
      <c r="A31" s="30">
        <v>334</v>
      </c>
      <c r="B31" s="31" t="s">
        <v>27</v>
      </c>
      <c r="C31" s="69">
        <v>470992</v>
      </c>
      <c r="D31" s="19">
        <v>480980</v>
      </c>
      <c r="E31" s="20">
        <v>499901</v>
      </c>
      <c r="F31" s="21">
        <v>499901</v>
      </c>
      <c r="G31" s="3"/>
      <c r="H31" s="73">
        <v>480980</v>
      </c>
      <c r="I31" s="74">
        <v>449297</v>
      </c>
      <c r="J31" s="75">
        <v>439327</v>
      </c>
      <c r="K31" s="25"/>
      <c r="L31" s="95">
        <f t="shared" ref="L31:L48" si="7">H31-D31</f>
        <v>0</v>
      </c>
      <c r="M31" s="96">
        <f t="shared" si="5"/>
        <v>-50604</v>
      </c>
      <c r="N31" s="97">
        <f t="shared" si="6"/>
        <v>-60574</v>
      </c>
      <c r="Q31" s="29"/>
    </row>
    <row r="32" spans="1:17" ht="20.100000000000001" customHeight="1" x14ac:dyDescent="0.2">
      <c r="A32" s="30">
        <v>335</v>
      </c>
      <c r="B32" s="31" t="s">
        <v>28</v>
      </c>
      <c r="C32" s="69">
        <v>1221191</v>
      </c>
      <c r="D32" s="19">
        <v>1327744</v>
      </c>
      <c r="E32" s="20">
        <v>1477744</v>
      </c>
      <c r="F32" s="21">
        <v>1477744</v>
      </c>
      <c r="G32" s="3"/>
      <c r="H32" s="73">
        <v>1327744</v>
      </c>
      <c r="I32" s="74">
        <v>1277744</v>
      </c>
      <c r="J32" s="75">
        <v>1127744</v>
      </c>
      <c r="K32" s="25"/>
      <c r="L32" s="95">
        <f t="shared" si="7"/>
        <v>0</v>
      </c>
      <c r="M32" s="96">
        <f t="shared" si="5"/>
        <v>-200000</v>
      </c>
      <c r="N32" s="97">
        <f t="shared" si="6"/>
        <v>-350000</v>
      </c>
      <c r="Q32" s="29"/>
    </row>
    <row r="33" spans="1:17" ht="20.100000000000001" hidden="1" customHeight="1" x14ac:dyDescent="0.2">
      <c r="A33" s="30">
        <v>336</v>
      </c>
      <c r="B33" s="31" t="s">
        <v>29</v>
      </c>
      <c r="C33" s="69">
        <v>0</v>
      </c>
      <c r="D33" s="19">
        <v>0</v>
      </c>
      <c r="E33" s="20">
        <v>0</v>
      </c>
      <c r="F33" s="21">
        <v>0</v>
      </c>
      <c r="G33" s="3"/>
      <c r="H33" s="73"/>
      <c r="I33" s="74"/>
      <c r="J33" s="75"/>
      <c r="K33" s="25"/>
      <c r="L33" s="95">
        <f t="shared" si="7"/>
        <v>0</v>
      </c>
      <c r="M33" s="96">
        <f t="shared" si="5"/>
        <v>0</v>
      </c>
      <c r="N33" s="97">
        <f t="shared" si="6"/>
        <v>0</v>
      </c>
      <c r="Q33" s="29"/>
    </row>
    <row r="34" spans="1:17" ht="20.100000000000001" hidden="1" customHeight="1" x14ac:dyDescent="0.2">
      <c r="A34" s="30">
        <v>343</v>
      </c>
      <c r="B34" s="31" t="s">
        <v>30</v>
      </c>
      <c r="C34" s="69">
        <v>0</v>
      </c>
      <c r="D34" s="19">
        <v>0</v>
      </c>
      <c r="E34" s="20">
        <v>0</v>
      </c>
      <c r="F34" s="21">
        <v>0</v>
      </c>
      <c r="G34" s="3"/>
      <c r="H34" s="73"/>
      <c r="I34" s="74"/>
      <c r="J34" s="75"/>
      <c r="K34" s="25"/>
      <c r="L34" s="95">
        <f t="shared" si="7"/>
        <v>0</v>
      </c>
      <c r="M34" s="96">
        <f t="shared" si="5"/>
        <v>0</v>
      </c>
      <c r="N34" s="97">
        <f t="shared" si="6"/>
        <v>0</v>
      </c>
      <c r="Q34" s="29"/>
    </row>
    <row r="35" spans="1:17" ht="20.100000000000001" hidden="1" customHeight="1" x14ac:dyDescent="0.2">
      <c r="A35" s="30">
        <v>344</v>
      </c>
      <c r="B35" s="31" t="s">
        <v>31</v>
      </c>
      <c r="C35" s="69">
        <v>0</v>
      </c>
      <c r="D35" s="19">
        <v>0</v>
      </c>
      <c r="E35" s="20">
        <v>0</v>
      </c>
      <c r="F35" s="21">
        <v>0</v>
      </c>
      <c r="G35" s="3"/>
      <c r="H35" s="73"/>
      <c r="I35" s="74"/>
      <c r="J35" s="75"/>
      <c r="K35" s="25"/>
      <c r="L35" s="95">
        <f t="shared" si="7"/>
        <v>0</v>
      </c>
      <c r="M35" s="96">
        <f t="shared" si="5"/>
        <v>0</v>
      </c>
      <c r="N35" s="97">
        <f t="shared" si="6"/>
        <v>0</v>
      </c>
      <c r="Q35" s="29"/>
    </row>
    <row r="36" spans="1:17" ht="20.100000000000001" hidden="1" customHeight="1" x14ac:dyDescent="0.2">
      <c r="A36" s="30">
        <v>345</v>
      </c>
      <c r="B36" s="31" t="s">
        <v>32</v>
      </c>
      <c r="C36" s="69">
        <v>0</v>
      </c>
      <c r="D36" s="19">
        <v>0</v>
      </c>
      <c r="E36" s="20">
        <v>0</v>
      </c>
      <c r="F36" s="21">
        <v>0</v>
      </c>
      <c r="G36" s="3"/>
      <c r="H36" s="73"/>
      <c r="I36" s="74"/>
      <c r="J36" s="75"/>
      <c r="K36" s="25"/>
      <c r="L36" s="95">
        <f t="shared" si="7"/>
        <v>0</v>
      </c>
      <c r="M36" s="96">
        <f t="shared" si="5"/>
        <v>0</v>
      </c>
      <c r="N36" s="97">
        <f t="shared" si="6"/>
        <v>0</v>
      </c>
      <c r="Q36" s="29"/>
    </row>
    <row r="37" spans="1:17" ht="20.100000000000001" hidden="1" customHeight="1" x14ac:dyDescent="0.2">
      <c r="A37" s="30">
        <v>346</v>
      </c>
      <c r="B37" s="31" t="s">
        <v>33</v>
      </c>
      <c r="C37" s="69">
        <v>0</v>
      </c>
      <c r="D37" s="19">
        <v>0</v>
      </c>
      <c r="E37" s="20">
        <v>0</v>
      </c>
      <c r="F37" s="21">
        <v>0</v>
      </c>
      <c r="G37" s="3"/>
      <c r="H37" s="73"/>
      <c r="I37" s="74"/>
      <c r="J37" s="75"/>
      <c r="K37" s="25"/>
      <c r="L37" s="95">
        <f t="shared" si="7"/>
        <v>0</v>
      </c>
      <c r="M37" s="96">
        <f t="shared" si="5"/>
        <v>0</v>
      </c>
      <c r="N37" s="97">
        <f t="shared" si="6"/>
        <v>0</v>
      </c>
      <c r="Q37" s="29"/>
    </row>
    <row r="38" spans="1:17" ht="20.100000000000001" hidden="1" customHeight="1" x14ac:dyDescent="0.2">
      <c r="A38" s="30">
        <v>348</v>
      </c>
      <c r="B38" s="31" t="s">
        <v>34</v>
      </c>
      <c r="C38" s="69">
        <v>0</v>
      </c>
      <c r="D38" s="19">
        <v>0</v>
      </c>
      <c r="E38" s="20">
        <v>0</v>
      </c>
      <c r="F38" s="21">
        <v>0</v>
      </c>
      <c r="G38" s="3"/>
      <c r="H38" s="73"/>
      <c r="I38" s="74"/>
      <c r="J38" s="75"/>
      <c r="K38" s="25"/>
      <c r="L38" s="95">
        <f t="shared" si="7"/>
        <v>0</v>
      </c>
      <c r="M38" s="96">
        <f t="shared" si="5"/>
        <v>0</v>
      </c>
      <c r="N38" s="97">
        <f t="shared" si="6"/>
        <v>0</v>
      </c>
      <c r="Q38" s="29"/>
    </row>
    <row r="39" spans="1:17" ht="20.100000000000001" hidden="1" customHeight="1" x14ac:dyDescent="0.2">
      <c r="A39" s="30">
        <v>349</v>
      </c>
      <c r="B39" s="31" t="s">
        <v>35</v>
      </c>
      <c r="C39" s="69">
        <v>0</v>
      </c>
      <c r="D39" s="19">
        <v>0</v>
      </c>
      <c r="E39" s="20">
        <v>0</v>
      </c>
      <c r="F39" s="21">
        <v>0</v>
      </c>
      <c r="G39" s="3"/>
      <c r="H39" s="73"/>
      <c r="I39" s="74"/>
      <c r="J39" s="75"/>
      <c r="K39" s="25"/>
      <c r="L39" s="95">
        <f t="shared" si="7"/>
        <v>0</v>
      </c>
      <c r="M39" s="96">
        <f t="shared" si="5"/>
        <v>0</v>
      </c>
      <c r="N39" s="97">
        <f t="shared" si="6"/>
        <v>0</v>
      </c>
      <c r="Q39" s="29"/>
    </row>
    <row r="40" spans="1:17" ht="20.100000000000001" hidden="1" customHeight="1" x14ac:dyDescent="0.2">
      <c r="A40" s="30">
        <v>353</v>
      </c>
      <c r="B40" s="31" t="s">
        <v>36</v>
      </c>
      <c r="C40" s="69">
        <v>0</v>
      </c>
      <c r="D40" s="19">
        <v>0</v>
      </c>
      <c r="E40" s="20">
        <v>0</v>
      </c>
      <c r="F40" s="21">
        <v>0</v>
      </c>
      <c r="G40" s="3"/>
      <c r="H40" s="73"/>
      <c r="I40" s="74"/>
      <c r="J40" s="75"/>
      <c r="K40" s="25"/>
      <c r="L40" s="95">
        <f t="shared" si="7"/>
        <v>0</v>
      </c>
      <c r="M40" s="96">
        <f t="shared" si="5"/>
        <v>0</v>
      </c>
      <c r="N40" s="97">
        <f t="shared" si="6"/>
        <v>0</v>
      </c>
      <c r="Q40" s="29"/>
    </row>
    <row r="41" spans="1:17" ht="20.100000000000001" hidden="1" customHeight="1" x14ac:dyDescent="0.2">
      <c r="A41" s="30">
        <v>355</v>
      </c>
      <c r="B41" s="31" t="s">
        <v>37</v>
      </c>
      <c r="C41" s="69">
        <v>0</v>
      </c>
      <c r="D41" s="19">
        <v>0</v>
      </c>
      <c r="E41" s="20">
        <v>0</v>
      </c>
      <c r="F41" s="21">
        <v>0</v>
      </c>
      <c r="G41" s="3"/>
      <c r="H41" s="73"/>
      <c r="I41" s="74"/>
      <c r="J41" s="75"/>
      <c r="K41" s="25"/>
      <c r="L41" s="95">
        <f t="shared" si="7"/>
        <v>0</v>
      </c>
      <c r="M41" s="96">
        <f t="shared" si="5"/>
        <v>0</v>
      </c>
      <c r="N41" s="97">
        <f t="shared" si="6"/>
        <v>0</v>
      </c>
      <c r="Q41" s="29"/>
    </row>
    <row r="42" spans="1:17" ht="20.100000000000001" hidden="1" customHeight="1" x14ac:dyDescent="0.2">
      <c r="A42" s="30">
        <v>358</v>
      </c>
      <c r="B42" s="31" t="s">
        <v>38</v>
      </c>
      <c r="C42" s="69">
        <v>0</v>
      </c>
      <c r="D42" s="19">
        <v>0</v>
      </c>
      <c r="E42" s="20">
        <v>0</v>
      </c>
      <c r="F42" s="21">
        <v>0</v>
      </c>
      <c r="G42" s="3"/>
      <c r="H42" s="73"/>
      <c r="I42" s="74"/>
      <c r="J42" s="75"/>
      <c r="K42" s="25"/>
      <c r="L42" s="95">
        <f t="shared" si="7"/>
        <v>0</v>
      </c>
      <c r="M42" s="96">
        <f t="shared" si="5"/>
        <v>0</v>
      </c>
      <c r="N42" s="97">
        <f t="shared" si="6"/>
        <v>0</v>
      </c>
      <c r="Q42" s="29"/>
    </row>
    <row r="43" spans="1:17" ht="20.100000000000001" customHeight="1" x14ac:dyDescent="0.2">
      <c r="A43" s="30">
        <v>361</v>
      </c>
      <c r="B43" s="31" t="s">
        <v>39</v>
      </c>
      <c r="C43" s="69">
        <v>4449192</v>
      </c>
      <c r="D43" s="19">
        <v>4454856</v>
      </c>
      <c r="E43" s="20">
        <v>4561331</v>
      </c>
      <c r="F43" s="21">
        <v>4561331</v>
      </c>
      <c r="G43" s="3"/>
      <c r="H43" s="83">
        <v>4454856</v>
      </c>
      <c r="I43" s="74">
        <v>4461331</v>
      </c>
      <c r="J43" s="75">
        <v>4461331</v>
      </c>
      <c r="K43" s="25"/>
      <c r="L43" s="95">
        <f t="shared" si="7"/>
        <v>0</v>
      </c>
      <c r="M43" s="96">
        <f t="shared" si="5"/>
        <v>-100000</v>
      </c>
      <c r="N43" s="97">
        <f t="shared" si="6"/>
        <v>-100000</v>
      </c>
      <c r="Q43" s="29"/>
    </row>
    <row r="44" spans="1:17" ht="20.100000000000001" hidden="1" customHeight="1" x14ac:dyDescent="0.2">
      <c r="A44" s="30">
        <v>372</v>
      </c>
      <c r="B44" s="31" t="s">
        <v>40</v>
      </c>
      <c r="C44" s="69">
        <v>0</v>
      </c>
      <c r="D44" s="19">
        <v>0</v>
      </c>
      <c r="E44" s="20">
        <v>0</v>
      </c>
      <c r="F44" s="21">
        <v>0</v>
      </c>
      <c r="G44" s="3"/>
      <c r="H44" s="73"/>
      <c r="I44" s="74"/>
      <c r="J44" s="75"/>
      <c r="K44" s="25"/>
      <c r="L44" s="95">
        <f t="shared" si="7"/>
        <v>0</v>
      </c>
      <c r="M44" s="96">
        <f t="shared" si="5"/>
        <v>0</v>
      </c>
      <c r="N44" s="97">
        <f t="shared" si="6"/>
        <v>0</v>
      </c>
      <c r="Q44" s="29"/>
    </row>
    <row r="45" spans="1:17" ht="20.100000000000001" hidden="1" customHeight="1" x14ac:dyDescent="0.2">
      <c r="A45" s="30">
        <v>374</v>
      </c>
      <c r="B45" s="31" t="s">
        <v>41</v>
      </c>
      <c r="C45" s="69">
        <v>0</v>
      </c>
      <c r="D45" s="19">
        <v>0</v>
      </c>
      <c r="E45" s="20">
        <v>0</v>
      </c>
      <c r="F45" s="21">
        <v>0</v>
      </c>
      <c r="G45" s="3"/>
      <c r="H45" s="73"/>
      <c r="I45" s="74"/>
      <c r="J45" s="75"/>
      <c r="K45" s="25"/>
      <c r="L45" s="95">
        <f t="shared" si="7"/>
        <v>0</v>
      </c>
      <c r="M45" s="96">
        <f t="shared" si="5"/>
        <v>0</v>
      </c>
      <c r="N45" s="97">
        <f t="shared" si="6"/>
        <v>0</v>
      </c>
      <c r="Q45" s="29"/>
    </row>
    <row r="46" spans="1:17" ht="20.100000000000001" hidden="1" customHeight="1" x14ac:dyDescent="0.2">
      <c r="A46" s="30">
        <v>375</v>
      </c>
      <c r="B46" s="31" t="s">
        <v>42</v>
      </c>
      <c r="C46" s="69">
        <v>0</v>
      </c>
      <c r="D46" s="19">
        <v>0</v>
      </c>
      <c r="E46" s="20">
        <v>0</v>
      </c>
      <c r="F46" s="21">
        <v>0</v>
      </c>
      <c r="G46" s="3"/>
      <c r="H46" s="73"/>
      <c r="I46" s="74"/>
      <c r="J46" s="75"/>
      <c r="K46" s="25"/>
      <c r="L46" s="95">
        <f t="shared" si="7"/>
        <v>0</v>
      </c>
      <c r="M46" s="96">
        <f t="shared" si="5"/>
        <v>0</v>
      </c>
      <c r="N46" s="97">
        <f t="shared" si="6"/>
        <v>0</v>
      </c>
      <c r="Q46" s="29"/>
    </row>
    <row r="47" spans="1:17" ht="20.100000000000001" hidden="1" customHeight="1" x14ac:dyDescent="0.2">
      <c r="A47" s="30">
        <v>376</v>
      </c>
      <c r="B47" s="31" t="s">
        <v>43</v>
      </c>
      <c r="C47" s="69">
        <v>0</v>
      </c>
      <c r="D47" s="19">
        <v>0</v>
      </c>
      <c r="E47" s="20">
        <v>0</v>
      </c>
      <c r="F47" s="21">
        <v>0</v>
      </c>
      <c r="G47" s="3"/>
      <c r="H47" s="73"/>
      <c r="I47" s="74"/>
      <c r="J47" s="75"/>
      <c r="K47" s="25"/>
      <c r="L47" s="95">
        <f t="shared" si="7"/>
        <v>0</v>
      </c>
      <c r="M47" s="96">
        <f t="shared" si="5"/>
        <v>0</v>
      </c>
      <c r="N47" s="97">
        <f t="shared" si="6"/>
        <v>0</v>
      </c>
      <c r="Q47" s="29"/>
    </row>
    <row r="48" spans="1:17" ht="20.100000000000001" customHeight="1" thickBot="1" x14ac:dyDescent="0.25">
      <c r="A48" s="30">
        <v>377</v>
      </c>
      <c r="B48" s="31" t="s">
        <v>44</v>
      </c>
      <c r="C48" s="69">
        <v>2556487</v>
      </c>
      <c r="D48" s="19">
        <v>2966415</v>
      </c>
      <c r="E48" s="20">
        <v>2876512</v>
      </c>
      <c r="F48" s="21">
        <v>2876512</v>
      </c>
      <c r="G48" s="4"/>
      <c r="H48" s="73">
        <v>3168960</v>
      </c>
      <c r="I48" s="74">
        <v>3335714</v>
      </c>
      <c r="J48" s="75">
        <v>3688703</v>
      </c>
      <c r="K48" s="25"/>
      <c r="L48" s="95">
        <f t="shared" si="7"/>
        <v>202545</v>
      </c>
      <c r="M48" s="96">
        <f t="shared" si="5"/>
        <v>459202</v>
      </c>
      <c r="N48" s="97">
        <f t="shared" si="6"/>
        <v>812191</v>
      </c>
      <c r="Q48" s="29"/>
    </row>
    <row r="49" spans="1:17" ht="20.100000000000001" hidden="1" customHeight="1" x14ac:dyDescent="0.2">
      <c r="A49" s="30">
        <v>381</v>
      </c>
      <c r="B49" s="31" t="s">
        <v>45</v>
      </c>
      <c r="C49" s="69">
        <v>0</v>
      </c>
      <c r="D49" s="19">
        <v>0</v>
      </c>
      <c r="E49" s="20">
        <v>0</v>
      </c>
      <c r="F49" s="21">
        <v>0</v>
      </c>
      <c r="G49" s="3"/>
      <c r="H49" s="73"/>
      <c r="I49" s="74"/>
      <c r="J49" s="75"/>
      <c r="K49" s="25"/>
      <c r="L49" s="95"/>
      <c r="M49" s="96"/>
      <c r="N49" s="97"/>
      <c r="Q49" s="29"/>
    </row>
    <row r="50" spans="1:17" ht="20.100000000000001" hidden="1" customHeight="1" x14ac:dyDescent="0.2">
      <c r="A50" s="30">
        <v>396</v>
      </c>
      <c r="B50" s="31" t="s">
        <v>46</v>
      </c>
      <c r="C50" s="69">
        <v>0</v>
      </c>
      <c r="D50" s="19">
        <v>0</v>
      </c>
      <c r="E50" s="20">
        <v>0</v>
      </c>
      <c r="F50" s="21">
        <v>0</v>
      </c>
      <c r="G50" s="3"/>
      <c r="H50" s="73"/>
      <c r="I50" s="74"/>
      <c r="J50" s="75"/>
      <c r="K50" s="25"/>
      <c r="L50" s="95"/>
      <c r="M50" s="96"/>
      <c r="N50" s="97"/>
      <c r="Q50" s="29"/>
    </row>
    <row r="51" spans="1:17" ht="20.100000000000001" hidden="1" customHeight="1" x14ac:dyDescent="0.2">
      <c r="A51" s="30">
        <v>397</v>
      </c>
      <c r="B51" s="31" t="s">
        <v>47</v>
      </c>
      <c r="C51" s="69">
        <v>0</v>
      </c>
      <c r="D51" s="19">
        <v>0</v>
      </c>
      <c r="E51" s="20">
        <v>0</v>
      </c>
      <c r="F51" s="21">
        <v>0</v>
      </c>
      <c r="G51" s="3"/>
      <c r="H51" s="35"/>
      <c r="I51" s="36"/>
      <c r="J51" s="37"/>
      <c r="K51" s="25"/>
      <c r="L51" s="95"/>
      <c r="M51" s="96"/>
      <c r="N51" s="97"/>
      <c r="Q51" s="29"/>
    </row>
    <row r="52" spans="1:17" ht="20.100000000000001" hidden="1" customHeight="1" x14ac:dyDescent="0.2">
      <c r="A52" s="41"/>
      <c r="B52" s="42"/>
      <c r="C52" s="70"/>
      <c r="D52" s="43">
        <f>SUM(D31:D51)</f>
        <v>9229995</v>
      </c>
      <c r="E52" s="44"/>
      <c r="F52" s="45"/>
      <c r="G52" s="46"/>
      <c r="H52" s="47"/>
      <c r="I52" s="48"/>
      <c r="J52" s="49"/>
      <c r="K52" s="40"/>
      <c r="L52" s="101"/>
      <c r="M52" s="102"/>
      <c r="N52" s="103"/>
      <c r="Q52" s="29"/>
    </row>
    <row r="53" spans="1:17" ht="20.100000000000001" customHeight="1" thickBot="1" x14ac:dyDescent="0.25">
      <c r="A53" s="50"/>
      <c r="B53" s="51" t="s">
        <v>48</v>
      </c>
      <c r="C53" s="71">
        <f>SUM(C12:C51)</f>
        <v>26117774</v>
      </c>
      <c r="D53" s="52">
        <f t="shared" ref="D53:F53" si="8">SUM(D12:D48)-D28-D29</f>
        <v>26646028</v>
      </c>
      <c r="E53" s="53">
        <f t="shared" si="8"/>
        <v>26646028</v>
      </c>
      <c r="F53" s="54">
        <f t="shared" si="8"/>
        <v>26646028</v>
      </c>
      <c r="G53" s="46"/>
      <c r="H53" s="89">
        <f>SUM(H9:H52)</f>
        <v>27617774</v>
      </c>
      <c r="I53" s="90">
        <f>SUM(I9:I52)</f>
        <v>27817774</v>
      </c>
      <c r="J53" s="91">
        <f>SUM(J9:J52)</f>
        <v>28017774</v>
      </c>
      <c r="K53" s="55"/>
      <c r="L53" s="104">
        <f t="shared" ref="L53:N53" si="9">SUM(L12:L52)</f>
        <v>971746</v>
      </c>
      <c r="M53" s="105">
        <f t="shared" si="9"/>
        <v>1171746</v>
      </c>
      <c r="N53" s="106">
        <f t="shared" si="9"/>
        <v>1371746</v>
      </c>
      <c r="Q53" s="29"/>
    </row>
    <row r="54" spans="1:17" ht="15" customHeight="1" x14ac:dyDescent="0.2">
      <c r="A54" s="56"/>
      <c r="B54" s="57"/>
      <c r="C54" s="58"/>
      <c r="D54" s="58"/>
      <c r="E54" s="58"/>
      <c r="F54" s="58"/>
      <c r="G54" s="59"/>
      <c r="H54" s="60"/>
      <c r="I54" s="60"/>
      <c r="J54" s="60"/>
      <c r="K54" s="60"/>
      <c r="L54" s="61"/>
      <c r="M54" s="61"/>
      <c r="N54" s="61"/>
      <c r="Q54" s="29"/>
    </row>
    <row r="55" spans="1:17" ht="15" customHeight="1" x14ac:dyDescent="0.2">
      <c r="A55" s="56"/>
      <c r="C55" s="58"/>
      <c r="D55" s="58"/>
      <c r="E55" s="58"/>
      <c r="F55" s="58"/>
      <c r="G55" s="59"/>
      <c r="H55" s="60"/>
      <c r="I55" s="60"/>
      <c r="J55" s="60"/>
      <c r="K55" s="60"/>
      <c r="L55" s="60"/>
      <c r="M55" s="60"/>
      <c r="N55" s="60"/>
      <c r="Q55" s="29"/>
    </row>
    <row r="56" spans="1:17" s="62" customFormat="1" ht="18.75" x14ac:dyDescent="0.2">
      <c r="B56" s="57" t="s">
        <v>52</v>
      </c>
      <c r="L56" s="63"/>
      <c r="M56" s="63"/>
      <c r="N56" s="63"/>
    </row>
    <row r="57" spans="1:17" ht="15" customHeight="1" x14ac:dyDescent="0.2">
      <c r="B57" s="57" t="s">
        <v>50</v>
      </c>
      <c r="F57" s="29"/>
      <c r="G57" s="59"/>
      <c r="H57" s="60"/>
      <c r="I57" s="60"/>
      <c r="J57" s="60"/>
      <c r="K57" s="60"/>
      <c r="L57" s="60"/>
      <c r="M57" s="60"/>
      <c r="N57" s="60"/>
      <c r="Q57" s="29"/>
    </row>
    <row r="58" spans="1:17" ht="15" customHeight="1" x14ac:dyDescent="0.2">
      <c r="B58" s="57" t="s">
        <v>51</v>
      </c>
      <c r="C58" s="64"/>
      <c r="D58" s="64"/>
      <c r="E58" s="64"/>
      <c r="F58" s="58"/>
      <c r="G58" s="59"/>
      <c r="H58" s="60"/>
      <c r="I58" s="60"/>
      <c r="J58" s="60"/>
      <c r="K58" s="60"/>
      <c r="L58" s="60"/>
      <c r="M58" s="60"/>
      <c r="N58" s="60"/>
      <c r="Q58" s="29"/>
    </row>
    <row r="59" spans="1:17" ht="15.75" x14ac:dyDescent="0.2">
      <c r="A59" s="64"/>
      <c r="B59" s="6"/>
      <c r="C59" s="64"/>
      <c r="D59" s="64"/>
      <c r="E59" s="64"/>
    </row>
    <row r="60" spans="1:17" ht="15.75" x14ac:dyDescent="0.2">
      <c r="A60" s="64"/>
      <c r="B60" s="6"/>
      <c r="C60" s="64"/>
      <c r="D60" s="64"/>
      <c r="E60" s="64"/>
    </row>
    <row r="61" spans="1:17" ht="15.75" x14ac:dyDescent="0.2">
      <c r="A61" s="64"/>
      <c r="C61" s="64"/>
      <c r="E61" s="64"/>
    </row>
    <row r="62" spans="1:17" ht="15.75" x14ac:dyDescent="0.2">
      <c r="B62" s="6"/>
      <c r="C62" s="64"/>
      <c r="K62" s="1"/>
      <c r="L62" s="29"/>
      <c r="M62" s="29"/>
      <c r="N62" s="29"/>
    </row>
    <row r="63" spans="1:17" ht="20.100000000000001" customHeight="1" x14ac:dyDescent="0.2">
      <c r="C63" s="65"/>
      <c r="K63" s="1"/>
      <c r="L63" s="66"/>
      <c r="M63" s="66"/>
      <c r="N63" s="66"/>
    </row>
    <row r="64" spans="1:17" ht="20.100000000000001" customHeight="1" x14ac:dyDescent="0.2">
      <c r="K64" s="1"/>
    </row>
    <row r="65" spans="11:11" ht="20.100000000000001" customHeight="1" x14ac:dyDescent="0.2">
      <c r="K65" s="1"/>
    </row>
    <row r="66" spans="11:11" ht="20.100000000000001" customHeight="1" x14ac:dyDescent="0.2">
      <c r="K66" s="1"/>
    </row>
    <row r="67" spans="11:11" ht="20.100000000000001" customHeight="1" x14ac:dyDescent="0.2">
      <c r="K67" s="1"/>
    </row>
    <row r="68" spans="11:11" ht="20.100000000000001" customHeight="1" x14ac:dyDescent="0.2">
      <c r="K68" s="1"/>
    </row>
    <row r="69" spans="11:11" ht="20.100000000000001" customHeight="1" x14ac:dyDescent="0.2">
      <c r="K69" s="1"/>
    </row>
    <row r="70" spans="11:11" ht="20.100000000000001" customHeight="1" x14ac:dyDescent="0.2">
      <c r="K70" s="1"/>
    </row>
    <row r="71" spans="11:11" ht="20.100000000000001" customHeight="1" x14ac:dyDescent="0.2">
      <c r="K71" s="1"/>
    </row>
    <row r="72" spans="11:11" ht="20.100000000000001" customHeight="1" x14ac:dyDescent="0.2">
      <c r="K72" s="1"/>
    </row>
    <row r="73" spans="11:11" ht="20.100000000000001" customHeight="1" x14ac:dyDescent="0.2">
      <c r="K73" s="1"/>
    </row>
    <row r="74" spans="11:11" ht="20.100000000000001" customHeight="1" x14ac:dyDescent="0.2">
      <c r="K74" s="1"/>
    </row>
    <row r="75" spans="11:11" ht="20.100000000000001" customHeight="1" x14ac:dyDescent="0.2">
      <c r="K75" s="1"/>
    </row>
    <row r="76" spans="11:11" ht="20.100000000000001" customHeight="1" x14ac:dyDescent="0.2">
      <c r="K76" s="1"/>
    </row>
    <row r="77" spans="11:11" ht="20.100000000000001" customHeight="1" x14ac:dyDescent="0.2">
      <c r="K77" s="1"/>
    </row>
    <row r="78" spans="11:11" x14ac:dyDescent="0.2">
      <c r="K78" s="1"/>
    </row>
    <row r="79" spans="11:11" x14ac:dyDescent="0.2">
      <c r="K79" s="1"/>
    </row>
    <row r="80" spans="11:11" x14ac:dyDescent="0.2">
      <c r="K80" s="1"/>
    </row>
    <row r="81" spans="11:11" x14ac:dyDescent="0.2">
      <c r="K81" s="1"/>
    </row>
    <row r="82" spans="11:11" x14ac:dyDescent="0.2">
      <c r="K82" s="1"/>
    </row>
  </sheetData>
  <mergeCells count="5">
    <mergeCell ref="B4:F4"/>
    <mergeCell ref="B6:F6"/>
    <mergeCell ref="D7:F7"/>
    <mergeCell ref="H7:J7"/>
    <mergeCell ref="L7:N7"/>
  </mergeCells>
  <pageMargins left="0.78740157499999996" right="0.78740157499999996" top="0.984251969" bottom="0.984251969" header="0.4921259845" footer="0.4921259845"/>
  <pageSetup paperSize="8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porovnání  UV 729 a 518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Jaroš Pavel</cp:lastModifiedBy>
  <cp:lastPrinted>2013-11-14T13:20:07Z</cp:lastPrinted>
  <dcterms:created xsi:type="dcterms:W3CDTF">2013-11-08T08:56:33Z</dcterms:created>
  <dcterms:modified xsi:type="dcterms:W3CDTF">2013-11-14T13:20:12Z</dcterms:modified>
</cp:coreProperties>
</file>