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tabRatio="737" firstSheet="1" activeTab="2"/>
  </bookViews>
  <sheets>
    <sheet name="účelové _predpoklad-var A " sheetId="1" r:id="rId1"/>
    <sheet name="účelové _predpoklad-var B" sheetId="7" r:id="rId2"/>
    <sheet name="instituc_predpoklad-var A" sheetId="2" r:id="rId3"/>
    <sheet name="instituc_predpoklad-var B" sheetId="6" r:id="rId4"/>
    <sheet name="výdaje na RVO_var A" sheetId="3" r:id="rId5"/>
    <sheet name="výdaje na RVO_var B" sheetId="4" r:id="rId6"/>
    <sheet name="Komentář k tabulkám" sheetId="8" r:id="rId7"/>
  </sheets>
  <externalReferences>
    <externalReference r:id="rId8"/>
    <externalReference r:id="rId9"/>
  </externalReferences>
  <definedNames>
    <definedName name="___Tab16" localSheetId="3">'[1]301-KPR'!#REF!</definedName>
    <definedName name="___Tab16" localSheetId="1">'[1]301-KPR'!#REF!</definedName>
    <definedName name="___Tab16" localSheetId="5">'[1]301-KPR'!#REF!</definedName>
    <definedName name="___Tab16">'[1]301-KPR'!#REF!</definedName>
    <definedName name="__Tab16" localSheetId="3">'[1]301-KPR'!#REF!</definedName>
    <definedName name="__Tab16" localSheetId="1">'[1]301-KPR'!#REF!</definedName>
    <definedName name="__Tab16" localSheetId="5">'[1]301-KPR'!#REF!</definedName>
    <definedName name="__Tab16">'[1]301-KPR'!#REF!</definedName>
    <definedName name="_FM2013" localSheetId="3">'[2]záv.uk,.KPR'!#REF!</definedName>
    <definedName name="_FM2013" localSheetId="1">'[2]záv.uk,.KPR'!#REF!</definedName>
    <definedName name="_FM2013" localSheetId="5">'[2]záv.uk,.KPR'!#REF!</definedName>
    <definedName name="_FM2013">'[2]záv.uk,.KPR'!#REF!</definedName>
    <definedName name="_Tab16" localSheetId="3">'[1]301-KPR'!#REF!</definedName>
    <definedName name="_Tab16" localSheetId="1">'[1]301-KPR'!#REF!</definedName>
    <definedName name="_Tab16" localSheetId="5">'[1]301-KPR'!#REF!</definedName>
    <definedName name="_Tab16">'[1]301-KPR'!#REF!</definedName>
    <definedName name="AV" localSheetId="3">'[2]záv.uk,.KPR'!#REF!</definedName>
    <definedName name="AV" localSheetId="1">'[2]záv.uk,.KPR'!#REF!</definedName>
    <definedName name="AV" localSheetId="5">'[2]záv.uk,.KPR'!#REF!</definedName>
    <definedName name="AV">'[2]záv.uk,.KPR'!#REF!</definedName>
    <definedName name="baba" localSheetId="3">'[2]záv.uk,.KPR'!#REF!</definedName>
    <definedName name="baba" localSheetId="1">'[2]záv.uk,.KPR'!#REF!</definedName>
    <definedName name="baba" localSheetId="5">'[2]záv.uk,.KPR'!#REF!</definedName>
    <definedName name="baba">'[2]záv.uk,.KPR'!#REF!</definedName>
    <definedName name="BIS">'[2]záv.uk,.KPR'!$B$6</definedName>
    <definedName name="CBU" localSheetId="3">'[2]záv.uk,.KPR'!#REF!</definedName>
    <definedName name="CBU" localSheetId="1">'[2]záv.uk,.KPR'!#REF!</definedName>
    <definedName name="CBU" localSheetId="5">'[2]záv.uk,.KPR'!#REF!</definedName>
    <definedName name="CBU">'[2]záv.uk,.KPR'!#REF!</definedName>
    <definedName name="CSU" localSheetId="3">'[2]záv.uk,.KPR'!#REF!</definedName>
    <definedName name="CSU" localSheetId="1">'[2]záv.uk,.KPR'!#REF!</definedName>
    <definedName name="CSU" localSheetId="5">'[2]záv.uk,.KPR'!#REF!</definedName>
    <definedName name="CSU">'[2]záv.uk,.KPR'!#REF!</definedName>
    <definedName name="CUZK" localSheetId="3">'[2]záv.uk,.KPR'!#REF!</definedName>
    <definedName name="CUZK" localSheetId="1">'[2]záv.uk,.KPR'!#REF!</definedName>
    <definedName name="CUZK" localSheetId="5">'[2]záv.uk,.KPR'!#REF!</definedName>
    <definedName name="CUZK">'[2]záv.uk,.KPR'!#REF!</definedName>
    <definedName name="GA" localSheetId="3">'[2]záv.uk,.KPR'!#REF!</definedName>
    <definedName name="GA" localSheetId="1">'[2]záv.uk,.KPR'!#REF!</definedName>
    <definedName name="GA" localSheetId="5">'[2]záv.uk,.KPR'!#REF!</definedName>
    <definedName name="GA">'[2]záv.uk,.KPR'!#REF!</definedName>
    <definedName name="KPR">'[2]záv.uk,.KPR'!$B$30</definedName>
    <definedName name="MDS" localSheetId="3">'[2]záv.uk,.KPR'!#REF!</definedName>
    <definedName name="MDS" localSheetId="1">'[2]záv.uk,.KPR'!#REF!</definedName>
    <definedName name="MDS" localSheetId="5">'[2]záv.uk,.KPR'!#REF!</definedName>
    <definedName name="MDS">'[2]záv.uk,.KPR'!#REF!</definedName>
    <definedName name="MF">'[2]záv.uk,.KPR'!$B$6</definedName>
    <definedName name="MK" localSheetId="3">'[2]záv.uk,.KPR'!#REF!</definedName>
    <definedName name="MK" localSheetId="1">'[2]záv.uk,.KPR'!#REF!</definedName>
    <definedName name="MK" localSheetId="5">'[2]záv.uk,.KPR'!#REF!</definedName>
    <definedName name="MK">'[2]záv.uk,.KPR'!#REF!</definedName>
    <definedName name="MMR">'[2]záv.uk,.KPR'!$B$6</definedName>
    <definedName name="MO">'[2]záv.uk,.KPR'!$B$6</definedName>
    <definedName name="MPO" localSheetId="3">'[2]záv.uk,.KPR'!#REF!</definedName>
    <definedName name="MPO" localSheetId="1">'[2]záv.uk,.KPR'!#REF!</definedName>
    <definedName name="MPO" localSheetId="5">'[2]záv.uk,.KPR'!#REF!</definedName>
    <definedName name="MPO">'[2]záv.uk,.KPR'!#REF!</definedName>
    <definedName name="MPSV">'[2]záv.uk,.KPR'!$B$6</definedName>
    <definedName name="MS" localSheetId="3">'[2]záv.uk,.KPR'!#REF!</definedName>
    <definedName name="MS" localSheetId="1">'[2]záv.uk,.KPR'!#REF!</definedName>
    <definedName name="MS" localSheetId="5">'[2]záv.uk,.KPR'!#REF!</definedName>
    <definedName name="MS">'[2]záv.uk,.KPR'!#REF!</definedName>
    <definedName name="MSMT" localSheetId="3">'[2]záv.uk,.KPR'!#REF!</definedName>
    <definedName name="MSMT" localSheetId="1">'[2]záv.uk,.KPR'!#REF!</definedName>
    <definedName name="MSMT" localSheetId="5">'[2]záv.uk,.KPR'!#REF!</definedName>
    <definedName name="MSMT">'[2]záv.uk,.KPR'!#REF!</definedName>
    <definedName name="MV">'[2]záv.uk,.KPR'!$B$6</definedName>
    <definedName name="MZdr" localSheetId="3">'[2]záv.uk,.KPR'!#REF!</definedName>
    <definedName name="MZdr" localSheetId="1">'[2]záv.uk,.KPR'!#REF!</definedName>
    <definedName name="MZdr" localSheetId="5">'[2]záv.uk,.KPR'!#REF!</definedName>
    <definedName name="MZdr">'[2]záv.uk,.KPR'!#REF!</definedName>
    <definedName name="MZe" localSheetId="3">'[2]záv.uk,.KPR'!#REF!</definedName>
    <definedName name="MZe" localSheetId="1">'[2]záv.uk,.KPR'!#REF!</definedName>
    <definedName name="MZe" localSheetId="5">'[2]záv.uk,.KPR'!#REF!</definedName>
    <definedName name="MZe">'[2]záv.uk,.KPR'!#REF!</definedName>
    <definedName name="MZP">'[2]záv.uk,.KPR'!$B$6</definedName>
    <definedName name="MZv">'[2]záv.uk,.KPR'!$B$6</definedName>
    <definedName name="NKU" localSheetId="3">'[2]záv.uk,.KPR'!#REF!</definedName>
    <definedName name="NKU" localSheetId="1">'[2]záv.uk,.KPR'!#REF!</definedName>
    <definedName name="NKU" localSheetId="5">'[2]záv.uk,.KPR'!#REF!</definedName>
    <definedName name="NKU">'[2]záv.uk,.KPR'!#REF!</definedName>
    <definedName name="_xlnm.Print_Area" localSheetId="6">'Komentář k tabulkám'!$A$1:$I$35</definedName>
    <definedName name="_xlnm.Print_Area" localSheetId="0">'účelové _predpoklad-var A '!$A$1:$K$80</definedName>
    <definedName name="_xlnm.Print_Area" localSheetId="1">'účelové _predpoklad-var B'!$A$1:$K$80</definedName>
    <definedName name="PSP">'[2]záv.uk,.KPR'!$B$6</definedName>
    <definedName name="RRTV" localSheetId="3">'[2]záv.uk,.KPR'!#REF!</definedName>
    <definedName name="RRTV" localSheetId="1">'[2]záv.uk,.KPR'!#REF!</definedName>
    <definedName name="RRTV" localSheetId="5">'[2]záv.uk,.KPR'!#REF!</definedName>
    <definedName name="RRTV">'[2]záv.uk,.KPR'!#REF!</definedName>
    <definedName name="SP">'[2]záv.uk,.KPR'!$B$6</definedName>
    <definedName name="SSHR" localSheetId="3">'[2]záv.uk,.KPR'!#REF!</definedName>
    <definedName name="SSHR" localSheetId="1">'[2]záv.uk,.KPR'!#REF!</definedName>
    <definedName name="SSHR" localSheetId="5">'[2]záv.uk,.KPR'!#REF!</definedName>
    <definedName name="SSHR">'[2]záv.uk,.KPR'!#REF!</definedName>
    <definedName name="SUJB" localSheetId="3">'[2]záv.uk,.KPR'!#REF!</definedName>
    <definedName name="SUJB" localSheetId="1">'[2]záv.uk,.KPR'!#REF!</definedName>
    <definedName name="SUJB" localSheetId="5">'[2]záv.uk,.KPR'!#REF!</definedName>
    <definedName name="SUJB">'[2]záv.uk,.KPR'!#REF!</definedName>
    <definedName name="TABULKA_1">#N/A</definedName>
    <definedName name="TABULKA_2">#N/A</definedName>
    <definedName name="UOHS" localSheetId="3">'[2]záv.uk,.KPR'!#REF!</definedName>
    <definedName name="UOHS" localSheetId="1">'[2]záv.uk,.KPR'!#REF!</definedName>
    <definedName name="UOHS" localSheetId="5">'[2]záv.uk,.KPR'!#REF!</definedName>
    <definedName name="UOHS">'[2]záv.uk,.KPR'!#REF!</definedName>
    <definedName name="UPV" localSheetId="3">'[2]záv.uk,.KPR'!#REF!</definedName>
    <definedName name="UPV" localSheetId="1">'[2]záv.uk,.KPR'!#REF!</definedName>
    <definedName name="UPV" localSheetId="5">'[2]záv.uk,.KPR'!#REF!</definedName>
    <definedName name="UPV">'[2]záv.uk,.KPR'!#REF!</definedName>
    <definedName name="US" localSheetId="3">'[2]záv.uk,.KPR'!#REF!</definedName>
    <definedName name="US" localSheetId="1">'[2]záv.uk,.KPR'!#REF!</definedName>
    <definedName name="US" localSheetId="5">'[2]záv.uk,.KPR'!#REF!</definedName>
    <definedName name="US">'[2]záv.uk,.KPR'!#REF!</definedName>
    <definedName name="USIS" localSheetId="3">'[2]záv.uk,.KPR'!#REF!</definedName>
    <definedName name="USIS" localSheetId="1">'[2]záv.uk,.KPR'!#REF!</definedName>
    <definedName name="USIS" localSheetId="5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3">'[2]záv.uk,.KPR'!#REF!</definedName>
    <definedName name="xxxxxxx" localSheetId="1">'[2]záv.uk,.KPR'!#REF!</definedName>
    <definedName name="xxxxxxx" localSheetId="5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C27" i="2" l="1"/>
  <c r="D27" i="2"/>
  <c r="E27" i="2"/>
  <c r="F27" i="2"/>
  <c r="G27" i="2"/>
  <c r="G27" i="6"/>
  <c r="F27" i="6"/>
  <c r="E27" i="6"/>
  <c r="D27" i="6"/>
  <c r="C27" i="6"/>
  <c r="G56" i="2"/>
  <c r="G54" i="2"/>
  <c r="G51" i="2"/>
  <c r="G46" i="2"/>
  <c r="G42" i="2"/>
  <c r="G38" i="2"/>
  <c r="G20" i="2"/>
  <c r="G16" i="2"/>
  <c r="G13" i="2"/>
  <c r="G11" i="2"/>
  <c r="F42" i="2"/>
  <c r="J71" i="7"/>
  <c r="I71" i="7"/>
  <c r="H71" i="7"/>
  <c r="G71" i="7"/>
  <c r="F71" i="7"/>
  <c r="J61" i="7"/>
  <c r="I61" i="7"/>
  <c r="H61" i="7"/>
  <c r="G61" i="7"/>
  <c r="F61" i="7"/>
  <c r="J57" i="7"/>
  <c r="I57" i="7"/>
  <c r="H57" i="7"/>
  <c r="G57" i="7"/>
  <c r="F57" i="7"/>
  <c r="J54" i="7"/>
  <c r="I54" i="7"/>
  <c r="H54" i="7"/>
  <c r="G54" i="7"/>
  <c r="F54" i="7"/>
  <c r="J49" i="7"/>
  <c r="I49" i="7"/>
  <c r="H49" i="7"/>
  <c r="G49" i="7"/>
  <c r="F49" i="7"/>
  <c r="J30" i="7"/>
  <c r="I30" i="7"/>
  <c r="H30" i="7"/>
  <c r="F30" i="7"/>
  <c r="J28" i="7"/>
  <c r="I28" i="7"/>
  <c r="H28" i="7"/>
  <c r="G28" i="7"/>
  <c r="F28" i="7"/>
  <c r="J22" i="7"/>
  <c r="I22" i="7"/>
  <c r="H22" i="7"/>
  <c r="G22" i="7"/>
  <c r="F22" i="7"/>
  <c r="J19" i="7"/>
  <c r="I19" i="7"/>
  <c r="H19" i="7"/>
  <c r="G19" i="7"/>
  <c r="F19" i="7"/>
  <c r="J10" i="7"/>
  <c r="I10" i="7"/>
  <c r="H10" i="7"/>
  <c r="G10" i="7"/>
  <c r="F10" i="7"/>
  <c r="F72" i="7" l="1"/>
  <c r="G72" i="7"/>
  <c r="F73" i="7"/>
  <c r="G57" i="2"/>
  <c r="I72" i="7"/>
  <c r="J72" i="7"/>
  <c r="H72" i="7"/>
  <c r="G73" i="7"/>
  <c r="I57" i="1"/>
  <c r="J57" i="1"/>
  <c r="G56" i="6"/>
  <c r="F56" i="6"/>
  <c r="E56" i="6"/>
  <c r="D56" i="6"/>
  <c r="C56" i="6"/>
  <c r="G54" i="6"/>
  <c r="F54" i="6"/>
  <c r="E54" i="6"/>
  <c r="D54" i="6"/>
  <c r="C52" i="6"/>
  <c r="C54" i="6" s="1"/>
  <c r="G51" i="6"/>
  <c r="F51" i="6"/>
  <c r="E51" i="6"/>
  <c r="D51" i="6"/>
  <c r="C51" i="6"/>
  <c r="G46" i="6"/>
  <c r="F46" i="6"/>
  <c r="E46" i="6"/>
  <c r="D46" i="6"/>
  <c r="C46" i="6"/>
  <c r="G42" i="6"/>
  <c r="F42" i="6"/>
  <c r="E42" i="6"/>
  <c r="D42" i="6"/>
  <c r="C42" i="6"/>
  <c r="G38" i="6"/>
  <c r="F38" i="6"/>
  <c r="E38" i="6"/>
  <c r="D38" i="6"/>
  <c r="C29" i="6"/>
  <c r="C28" i="6"/>
  <c r="C38" i="6" s="1"/>
  <c r="C22" i="6"/>
  <c r="G20" i="6"/>
  <c r="F20" i="6"/>
  <c r="E20" i="6"/>
  <c r="D20" i="6"/>
  <c r="C20" i="6"/>
  <c r="G16" i="6"/>
  <c r="F16" i="6"/>
  <c r="E16" i="6"/>
  <c r="D16" i="6"/>
  <c r="C16" i="6"/>
  <c r="G13" i="6"/>
  <c r="F13" i="6"/>
  <c r="E13" i="6"/>
  <c r="D13" i="6"/>
  <c r="C12" i="6"/>
  <c r="C13" i="6" s="1"/>
  <c r="G11" i="6"/>
  <c r="F11" i="6"/>
  <c r="E11" i="6"/>
  <c r="D11" i="6"/>
  <c r="C5" i="6"/>
  <c r="C11" i="6" s="1"/>
  <c r="G57" i="6" l="1"/>
  <c r="F57" i="6"/>
  <c r="F60" i="6" s="1"/>
  <c r="E57" i="6"/>
  <c r="E60" i="6" s="1"/>
  <c r="D57" i="6"/>
  <c r="D60" i="6" s="1"/>
  <c r="C57" i="6"/>
  <c r="D45" i="4"/>
  <c r="D14" i="4" s="1"/>
  <c r="C45" i="4"/>
  <c r="C14" i="4" s="1"/>
  <c r="B45" i="4"/>
  <c r="B14" i="4" s="1"/>
  <c r="D42" i="4"/>
  <c r="D8" i="4" s="1"/>
  <c r="C42" i="4"/>
  <c r="B42" i="4"/>
  <c r="B8" i="4" s="1"/>
  <c r="D39" i="4"/>
  <c r="C39" i="4"/>
  <c r="C7" i="4" s="1"/>
  <c r="B39" i="4"/>
  <c r="D36" i="4"/>
  <c r="C36" i="4"/>
  <c r="C13" i="4" s="1"/>
  <c r="B36" i="4"/>
  <c r="B13" i="4" s="1"/>
  <c r="D30" i="4"/>
  <c r="C30" i="4"/>
  <c r="C11" i="4" s="1"/>
  <c r="B30" i="4"/>
  <c r="D27" i="4"/>
  <c r="D12" i="4" s="1"/>
  <c r="C27" i="4"/>
  <c r="B27" i="4"/>
  <c r="B12" i="4" s="1"/>
  <c r="D24" i="4"/>
  <c r="C24" i="4"/>
  <c r="C15" i="4" s="1"/>
  <c r="B24" i="4"/>
  <c r="H17" i="4"/>
  <c r="G17" i="4"/>
  <c r="F17" i="4"/>
  <c r="E17" i="4"/>
  <c r="D15" i="4"/>
  <c r="B15" i="4"/>
  <c r="D13" i="4"/>
  <c r="C12" i="4"/>
  <c r="D11" i="4"/>
  <c r="B11" i="4"/>
  <c r="C8" i="4"/>
  <c r="D7" i="4"/>
  <c r="B7" i="4"/>
  <c r="H17" i="3"/>
  <c r="B15" i="3"/>
  <c r="C15" i="3"/>
  <c r="D15" i="3"/>
  <c r="B14" i="3"/>
  <c r="C14" i="3"/>
  <c r="B12" i="3"/>
  <c r="C12" i="3"/>
  <c r="D12" i="3"/>
  <c r="B8" i="3"/>
  <c r="C8" i="3"/>
  <c r="B7" i="3"/>
  <c r="C7" i="3"/>
  <c r="B13" i="3"/>
  <c r="C13" i="3"/>
  <c r="B45" i="3"/>
  <c r="C45" i="3"/>
  <c r="D45" i="3"/>
  <c r="D14" i="3" s="1"/>
  <c r="B42" i="3"/>
  <c r="C42" i="3"/>
  <c r="D42" i="3"/>
  <c r="D8" i="3" s="1"/>
  <c r="B39" i="3"/>
  <c r="C39" i="3"/>
  <c r="D39" i="3"/>
  <c r="D7" i="3" s="1"/>
  <c r="B36" i="3"/>
  <c r="C36" i="3"/>
  <c r="D36" i="3"/>
  <c r="D13" i="3" s="1"/>
  <c r="E17" i="3"/>
  <c r="F17" i="3"/>
  <c r="G17" i="3"/>
  <c r="B30" i="3"/>
  <c r="B11" i="3" s="1"/>
  <c r="C30" i="3"/>
  <c r="C11" i="3" s="1"/>
  <c r="D30" i="3"/>
  <c r="D11" i="3" s="1"/>
  <c r="B27" i="3"/>
  <c r="C27" i="3"/>
  <c r="D27" i="3"/>
  <c r="B24" i="3"/>
  <c r="C24" i="3"/>
  <c r="D24" i="3"/>
  <c r="B17" i="4" l="1"/>
  <c r="D17" i="4"/>
  <c r="C17" i="4"/>
  <c r="D17" i="3"/>
  <c r="C17" i="3"/>
  <c r="B17" i="3"/>
  <c r="F56" i="2"/>
  <c r="E56" i="2"/>
  <c r="D56" i="2"/>
  <c r="C56" i="2"/>
  <c r="F54" i="2"/>
  <c r="E54" i="2"/>
  <c r="D54" i="2"/>
  <c r="C52" i="2"/>
  <c r="C54" i="2" s="1"/>
  <c r="F51" i="2"/>
  <c r="E51" i="2"/>
  <c r="D51" i="2"/>
  <c r="C51" i="2"/>
  <c r="F46" i="2"/>
  <c r="E46" i="2"/>
  <c r="D46" i="2"/>
  <c r="C46" i="2"/>
  <c r="E42" i="2"/>
  <c r="D42" i="2"/>
  <c r="C42" i="2"/>
  <c r="F38" i="2"/>
  <c r="E38" i="2"/>
  <c r="D38" i="2"/>
  <c r="C29" i="2"/>
  <c r="C28" i="2"/>
  <c r="C22" i="2"/>
  <c r="F20" i="2"/>
  <c r="E20" i="2"/>
  <c r="D20" i="2"/>
  <c r="C20" i="2"/>
  <c r="F16" i="2"/>
  <c r="E16" i="2"/>
  <c r="D16" i="2"/>
  <c r="C16" i="2"/>
  <c r="F13" i="2"/>
  <c r="E13" i="2"/>
  <c r="D13" i="2"/>
  <c r="C12" i="2"/>
  <c r="C13" i="2" s="1"/>
  <c r="F11" i="2"/>
  <c r="E11" i="2"/>
  <c r="D11" i="2"/>
  <c r="C5" i="2"/>
  <c r="C11" i="2" s="1"/>
  <c r="C38" i="2" l="1"/>
  <c r="E57" i="2"/>
  <c r="E60" i="2" s="1"/>
  <c r="D57" i="2"/>
  <c r="D60" i="2" s="1"/>
  <c r="F57" i="2"/>
  <c r="F60" i="2" s="1"/>
  <c r="C57" i="2"/>
  <c r="J71" i="1"/>
  <c r="I71" i="1"/>
  <c r="H71" i="1"/>
  <c r="G71" i="1"/>
  <c r="F71" i="1"/>
  <c r="J61" i="1"/>
  <c r="I61" i="1"/>
  <c r="H61" i="1"/>
  <c r="G61" i="1"/>
  <c r="F61" i="1"/>
  <c r="H57" i="1"/>
  <c r="G57" i="1"/>
  <c r="F57" i="1"/>
  <c r="J54" i="1"/>
  <c r="I54" i="1"/>
  <c r="H54" i="1"/>
  <c r="G54" i="1"/>
  <c r="F54" i="1"/>
  <c r="J49" i="1"/>
  <c r="I49" i="1"/>
  <c r="H49" i="1"/>
  <c r="G49" i="1"/>
  <c r="F49" i="1"/>
  <c r="J30" i="1"/>
  <c r="I30" i="1"/>
  <c r="H30" i="1"/>
  <c r="F30" i="1"/>
  <c r="J28" i="1"/>
  <c r="I28" i="1"/>
  <c r="H28" i="1"/>
  <c r="G28" i="1"/>
  <c r="F28" i="1"/>
  <c r="J22" i="1"/>
  <c r="I22" i="1"/>
  <c r="H22" i="1"/>
  <c r="G22" i="1"/>
  <c r="F22" i="1"/>
  <c r="J19" i="1"/>
  <c r="I19" i="1"/>
  <c r="H19" i="1"/>
  <c r="G19" i="1"/>
  <c r="F19" i="1"/>
  <c r="J10" i="1"/>
  <c r="I10" i="1"/>
  <c r="H10" i="1"/>
  <c r="G10" i="1"/>
  <c r="F10" i="1"/>
  <c r="F72" i="1" l="1"/>
  <c r="H72" i="1"/>
  <c r="J72" i="1"/>
  <c r="F73" i="1"/>
  <c r="G72" i="1"/>
  <c r="I72" i="1"/>
  <c r="G73" i="1"/>
</calcChain>
</file>

<file path=xl/sharedStrings.xml><?xml version="1.0" encoding="utf-8"?>
<sst xmlns="http://schemas.openxmlformats.org/spreadsheetml/2006/main" count="745" uniqueCount="261">
  <si>
    <t>Poskytovatel</t>
  </si>
  <si>
    <t>Kód programu</t>
  </si>
  <si>
    <t>Název programu</t>
  </si>
  <si>
    <t>Výdaje státního rozpočtu  (v tis. Kč)</t>
  </si>
  <si>
    <t>zahájení</t>
  </si>
  <si>
    <t>ukončení</t>
  </si>
  <si>
    <t>AVČR</t>
  </si>
  <si>
    <t>KJ</t>
  </si>
  <si>
    <t>Juniorské badatelské grantové projekty</t>
  </si>
  <si>
    <t>KA</t>
  </si>
  <si>
    <t>Nanotechnologie pro společnost</t>
  </si>
  <si>
    <t>IA</t>
  </si>
  <si>
    <t>Granty výrazně badatelského charakteru zaměřené na oblast výzkumu rozvíjeného v současné době zejména v AVČR</t>
  </si>
  <si>
    <t>Celkem AV ČR</t>
  </si>
  <si>
    <t>GA ČR</t>
  </si>
  <si>
    <t>GA</t>
  </si>
  <si>
    <t>Standardní projekty</t>
  </si>
  <si>
    <t>-</t>
  </si>
  <si>
    <t>GC</t>
  </si>
  <si>
    <t>Mezinárodní projekty</t>
  </si>
  <si>
    <t>GD</t>
  </si>
  <si>
    <t>Doktorské projekty</t>
  </si>
  <si>
    <t>GE</t>
  </si>
  <si>
    <t>Eurocores</t>
  </si>
  <si>
    <t>GP</t>
  </si>
  <si>
    <t>Postdoktorandské granty</t>
  </si>
  <si>
    <t>GB</t>
  </si>
  <si>
    <t>Projekty na podporu excelence v základním výzkumu</t>
  </si>
  <si>
    <t>GL</t>
  </si>
  <si>
    <t>neurčeno</t>
  </si>
  <si>
    <t>GJ</t>
  </si>
  <si>
    <t>Celkem GA ČR</t>
  </si>
  <si>
    <t>MK</t>
  </si>
  <si>
    <t>DF</t>
  </si>
  <si>
    <t>Program aplikovaného výzkumu a vývoje národní a kulturní identity (NAKI)</t>
  </si>
  <si>
    <t>DG</t>
  </si>
  <si>
    <t>Celkem MK</t>
  </si>
  <si>
    <t>MO</t>
  </si>
  <si>
    <t>OD</t>
  </si>
  <si>
    <t>Podpora dosažených operačních schopností ozbrojených sil České republiky</t>
  </si>
  <si>
    <t>OV</t>
  </si>
  <si>
    <t>Rozvoj dosažených operačních schopností ozbrojených sil České republiky</t>
  </si>
  <si>
    <t>OF</t>
  </si>
  <si>
    <t>Obranný aplikovaný výzkum, experimentální vývoj a inovace</t>
  </si>
  <si>
    <t>OW</t>
  </si>
  <si>
    <t>VH</t>
  </si>
  <si>
    <t>Celkem MO</t>
  </si>
  <si>
    <t>MPO</t>
  </si>
  <si>
    <t>FR</t>
  </si>
  <si>
    <t>TIP</t>
  </si>
  <si>
    <t>Celkem MPO</t>
  </si>
  <si>
    <t>MŠMT</t>
  </si>
  <si>
    <t>Specifický výzkum</t>
  </si>
  <si>
    <t>Projekty velkých infrastruktur pro výzkum a vývoj celkem</t>
  </si>
  <si>
    <t>LA</t>
  </si>
  <si>
    <t>INGO</t>
  </si>
  <si>
    <t>LD</t>
  </si>
  <si>
    <t>COST CZ</t>
  </si>
  <si>
    <t xml:space="preserve">LE </t>
  </si>
  <si>
    <t>EUPRO II</t>
  </si>
  <si>
    <t>LF</t>
  </si>
  <si>
    <t>EUREKA CZ</t>
  </si>
  <si>
    <t>LG</t>
  </si>
  <si>
    <t>INGO II</t>
  </si>
  <si>
    <t>LH</t>
  </si>
  <si>
    <t>KONTAKT II</t>
  </si>
  <si>
    <t>LK</t>
  </si>
  <si>
    <t>Návrat</t>
  </si>
  <si>
    <t>LL</t>
  </si>
  <si>
    <t>ERC CZ</t>
  </si>
  <si>
    <t>ME</t>
  </si>
  <si>
    <t>KONTAKT</t>
  </si>
  <si>
    <t>OC</t>
  </si>
  <si>
    <t>COST</t>
  </si>
  <si>
    <t>OE</t>
  </si>
  <si>
    <t>EUREKA</t>
  </si>
  <si>
    <t>OK</t>
  </si>
  <si>
    <t>EUPRO</t>
  </si>
  <si>
    <t>LR</t>
  </si>
  <si>
    <t>INFORMACE-základ výzkumu</t>
  </si>
  <si>
    <t>LO</t>
  </si>
  <si>
    <t>Národní program udržitelnosti I</t>
  </si>
  <si>
    <t>LQ</t>
  </si>
  <si>
    <t>Národní program udržitelnosti II.</t>
  </si>
  <si>
    <t>XN</t>
  </si>
  <si>
    <t>Program na podporu excclence</t>
  </si>
  <si>
    <t>Celkem MŠMT</t>
  </si>
  <si>
    <t>MV</t>
  </si>
  <si>
    <t>VF</t>
  </si>
  <si>
    <t>Bezpečnostní výzkum pro potřeby státu v letech 2010 až 2015</t>
  </si>
  <si>
    <t>VG</t>
  </si>
  <si>
    <t>Program bezpečnostního výzkumu České republiky 2010 - 2015</t>
  </si>
  <si>
    <t>XE</t>
  </si>
  <si>
    <t>Program bezpečnostního výzkumu České republiky 2015 - 2020 (nepředložen Radě)</t>
  </si>
  <si>
    <t>Celkem MV</t>
  </si>
  <si>
    <t>MZ</t>
  </si>
  <si>
    <t>NT</t>
  </si>
  <si>
    <t>Resortní program výzkumu a vývoje MZ III.</t>
  </si>
  <si>
    <t>NV</t>
  </si>
  <si>
    <t>Celkem MZ</t>
  </si>
  <si>
    <t>MZe</t>
  </si>
  <si>
    <t>QH</t>
  </si>
  <si>
    <t>Program výzkumu v agrárním sektoru 2007-2012</t>
  </si>
  <si>
    <t>QI</t>
  </si>
  <si>
    <t>Výzkum v agrárním komplexu (VAK)</t>
  </si>
  <si>
    <t>QJ</t>
  </si>
  <si>
    <t>Komplexní a udržitelné systémy v zemědělství (KUS)</t>
  </si>
  <si>
    <t>Celkem MZe</t>
  </si>
  <si>
    <t>TAČR</t>
  </si>
  <si>
    <t>TA</t>
  </si>
  <si>
    <t>Program na podporu aplikovaného výzkumu a experimentálního vývoje ALFA</t>
  </si>
  <si>
    <t>TB</t>
  </si>
  <si>
    <t>Program veřejných zakázek ve výzkumu, experimentálním vývoji a inovacích pro potřeby státní správy BETA</t>
  </si>
  <si>
    <t>TD</t>
  </si>
  <si>
    <t>Program na podporu aplikovaného společenskovědního výzkumu a experimetálního vývoje OMEGA</t>
  </si>
  <si>
    <t>TG</t>
  </si>
  <si>
    <t>TE</t>
  </si>
  <si>
    <r>
      <t xml:space="preserve"> Program TAČR na podporu rozvoje dlouhodobé spolupráce ve výzkumu, vývoji a inovacích mezi veřejným a soukromým sektorem </t>
    </r>
    <r>
      <rPr>
        <b/>
        <sz val="11"/>
        <color indexed="8"/>
        <rFont val="Calibri"/>
        <family val="2"/>
        <charset val="238"/>
      </rPr>
      <t>Centra kompetence</t>
    </r>
  </si>
  <si>
    <t>ZMĚNA -  usnesení vlády z 27.2. 2013 č. 146</t>
  </si>
  <si>
    <t>TF</t>
  </si>
  <si>
    <t>TH</t>
  </si>
  <si>
    <t>Celkem TA ČR</t>
  </si>
  <si>
    <t>CELKEM</t>
  </si>
  <si>
    <t>účelové závazky celkem</t>
  </si>
  <si>
    <t>SCHVÁLENÉ</t>
  </si>
  <si>
    <t>účelové výdaje schvál.  v SR 2014-16 usn. vl. ze dne 25. září 2013 č. 729</t>
  </si>
  <si>
    <r>
      <t>zdroje dat:</t>
    </r>
    <r>
      <rPr>
        <i/>
        <sz val="14"/>
        <color indexed="8"/>
        <rFont val="Times New Roman"/>
        <family val="1"/>
        <charset val="238"/>
      </rPr>
      <t xml:space="preserve"> </t>
    </r>
  </si>
  <si>
    <t>rok 2012 - zákon č.455/2011 o SR ČR na r. 2012</t>
  </si>
  <si>
    <t>rok 2013 - zákon č. 504/2012 o SR ČR na r. 2013</t>
  </si>
  <si>
    <t>Zpracovala: D. Korbelová</t>
  </si>
  <si>
    <t xml:space="preserve">roky 2014-2016 -  návrh SR na r. 2014  schválený usnes. vlády ze dne 25. 9. 2013  č. 729;  </t>
  </si>
  <si>
    <t>Rozpočt. kapitola</t>
  </si>
  <si>
    <t>Název</t>
  </si>
  <si>
    <t>AV ČR</t>
  </si>
  <si>
    <t xml:space="preserve">Výzkumné záměry </t>
  </si>
  <si>
    <t>Rozvoj výzkumných organizací</t>
  </si>
  <si>
    <t>Pořádání veřejných soutěží, hodnocení projektů, výzkumných záměrů</t>
  </si>
  <si>
    <t>Věcné nebo finanční ocenění mimořádných výsledků</t>
  </si>
  <si>
    <t>Náklady na činnost</t>
  </si>
  <si>
    <t>Podpora činností pracovišť AV ČR</t>
  </si>
  <si>
    <t xml:space="preserve">Náklady na činnost </t>
  </si>
  <si>
    <t>Pořádání veř. soutěží, hodnocení projektů, VZ</t>
  </si>
  <si>
    <t>Další výdaj na podporu mezinárodní spolupráce</t>
  </si>
  <si>
    <t>EA_Potenciál (OP PI)</t>
  </si>
  <si>
    <t>EB_Prosperita (OP PI)</t>
  </si>
  <si>
    <t>EC_Spolupráce (OP PI)</t>
  </si>
  <si>
    <t>ED_Operační program Výzkum a vývoj pro inovace</t>
  </si>
  <si>
    <t>EE_Operační program Vzdělávání pro konkurenceschopnost</t>
  </si>
  <si>
    <t xml:space="preserve">EF_Operační program výzkum, vývoj, vzdělávání </t>
  </si>
  <si>
    <t>MS_Poplatky za účast ČR v mezinárodních prg. VaV</t>
  </si>
  <si>
    <t>MS_Poplatky za členství v mezinárodních organizacích VaV</t>
  </si>
  <si>
    <t>MS_Podpora projektů mezinárodní spolupráce</t>
  </si>
  <si>
    <t>Celkem  MZ</t>
  </si>
  <si>
    <t>ÚV ČR</t>
  </si>
  <si>
    <t>Náklady na činnost RVV</t>
  </si>
  <si>
    <t>Celkem ÚV ČR</t>
  </si>
  <si>
    <t>TA ČR</t>
  </si>
  <si>
    <t xml:space="preserve">Institucionální výdaje státního rozpočtu ČR na výzkum, experimentální vývoj a inovace na rok 2015 a střednědobý výhled na léta 2016 a 2017  (v tis. Kč) – bez výdajů krytých příjmy z programů EU a finančních mechanismů   </t>
  </si>
  <si>
    <t xml:space="preserve">Účelové výdaje státního rozpočtu ČR na výzkum, experimentální vývoj a inovace na rok 2015  a střednědobý výhled na léta 2016 a 2017  (v tis. Kč) – bez výdajů krytých příjmy z programů EU a finančních mechanismů     </t>
  </si>
  <si>
    <t>zdroj:</t>
  </si>
  <si>
    <t>rok 2013-zákon č. 504/2012 o SR ČR na rok 2013</t>
  </si>
  <si>
    <t>rok 2014 - návrh výdajů na VaVaI na r. 2014-2016 schválený UV č. 729 ze dne 25. 9. 2013</t>
  </si>
  <si>
    <t>(v tom +</t>
  </si>
  <si>
    <t>příspěvek ve všech letech z MZV)</t>
  </si>
  <si>
    <r>
      <t>návrh instit.  výdajů na VaVaI na r. 2014-2016</t>
    </r>
    <r>
      <rPr>
        <b/>
        <sz val="11"/>
        <color theme="1"/>
        <rFont val="Calibri"/>
        <family val="2"/>
        <charset val="238"/>
        <scheme val="minor"/>
      </rPr>
      <t xml:space="preserve"> schválený UV č. 729</t>
    </r>
    <r>
      <rPr>
        <sz val="11"/>
        <color theme="1"/>
        <rFont val="Calibri"/>
        <family val="2"/>
        <charset val="238"/>
        <scheme val="minor"/>
      </rPr>
      <t xml:space="preserve"> ze dne 25. 9. 2013:</t>
    </r>
  </si>
  <si>
    <t>CELKEM (předpoklad)</t>
  </si>
  <si>
    <t xml:space="preserve">K A P I T O L A </t>
  </si>
  <si>
    <t>Úřad vlády České republiky</t>
  </si>
  <si>
    <t>Ministerstvo obrany</t>
  </si>
  <si>
    <t>Ministerstvo vnitra</t>
  </si>
  <si>
    <t>Grantová agentura České republiky</t>
  </si>
  <si>
    <t>Ministerstvo průmyslu a obchodu</t>
  </si>
  <si>
    <t>Ministerstvo kultury</t>
  </si>
  <si>
    <t>Ministerstvo zdravotnictví</t>
  </si>
  <si>
    <t xml:space="preserve">C E L K E M </t>
  </si>
  <si>
    <t>Technologická agentura České republiky</t>
  </si>
  <si>
    <t>(v tis. Kč)</t>
  </si>
  <si>
    <t>každoročně z MZV na poplatky od</t>
  </si>
  <si>
    <t>od r. 2014)</t>
  </si>
  <si>
    <t>Ministerstvo zemědělství*</t>
  </si>
  <si>
    <t>Výdaje ze SR na RVO v letech 2011 - 2013 a PŘEDPOKLAD  v letech 2014 - 2017</t>
  </si>
  <si>
    <t xml:space="preserve">AV ČR výdaje na VZ  </t>
  </si>
  <si>
    <t>AV ČR celkem (výdaje na VZ+RVO)</t>
  </si>
  <si>
    <t xml:space="preserve">MŠMT výdaje na VZ  </t>
  </si>
  <si>
    <t>MŠMT celkem (výdaje na VZ+RVO)</t>
  </si>
  <si>
    <t xml:space="preserve">MZe výdaje na VZ  </t>
  </si>
  <si>
    <t>MZe celkem (výdaje na VZ+RVO)</t>
  </si>
  <si>
    <t xml:space="preserve">AV ČR výdaje na RVO  </t>
  </si>
  <si>
    <t xml:space="preserve">MŠMT výdaje na RVO  </t>
  </si>
  <si>
    <t xml:space="preserve">MZe výdaje na RVO </t>
  </si>
  <si>
    <t>Akademie věd České republiky*</t>
  </si>
  <si>
    <t xml:space="preserve">Ministerstvo školství, mládeže a tělovýchovy* </t>
  </si>
  <si>
    <t>*Výzkumné záměry byly do r. 2013 ještě podporovány v kapitolách AV ČR,  MŠMT a Mze:</t>
  </si>
  <si>
    <t xml:space="preserve">MK výdaje na VZ  </t>
  </si>
  <si>
    <t xml:space="preserve">MK výdaje na RVO  </t>
  </si>
  <si>
    <t>MK celkem (výdaje na VZ+RVO)</t>
  </si>
  <si>
    <t xml:space="preserve">MO výdaje na VZ  </t>
  </si>
  <si>
    <t xml:space="preserve">MO výdaje na RVO  </t>
  </si>
  <si>
    <t>MO celkem (výdaje na VZ+RVO)</t>
  </si>
  <si>
    <t xml:space="preserve">MV výdaje na VZ  </t>
  </si>
  <si>
    <t xml:space="preserve">MV výdaje na RVO </t>
  </si>
  <si>
    <t>MV celkem (výdaje na VZ+RVO)</t>
  </si>
  <si>
    <t xml:space="preserve">MZ výdaje na VZ  </t>
  </si>
  <si>
    <t xml:space="preserve">MZ výdaje na RVO </t>
  </si>
  <si>
    <t>MZ celkem (výdaje na VZ+RVO)</t>
  </si>
  <si>
    <t>Výzkumné záměry byly do r. 2011  podporovány v kapitolách MK, MO, MV a MZ:</t>
  </si>
  <si>
    <t xml:space="preserve">VARIANTA B </t>
  </si>
  <si>
    <t>rozdíl var B-var A</t>
  </si>
  <si>
    <t>Úv ČR</t>
  </si>
  <si>
    <t>Mze</t>
  </si>
  <si>
    <t>celkem</t>
  </si>
  <si>
    <t>kapitola</t>
  </si>
  <si>
    <t>VARIANTA  B: výdaje na roky 2014-2016 podle UV č. 518/2013 (výdaje na r. 2017 prozatím shodné jako na r. 2016)</t>
  </si>
  <si>
    <t>VARIANTA  B: výdaje na roky 2014-2016 podle UV č. 518/2013</t>
  </si>
  <si>
    <t xml:space="preserve">VARIANTA  A: výdaje na roky 2014-2016 podle UV č. 729/2013 </t>
  </si>
  <si>
    <t>VARIANTA  A: výdaje na roky 2014-2016 podle UV č. 729/2013 (výdaje na r. 2017 prozatím shodné jako na r. 2016)</t>
  </si>
  <si>
    <t xml:space="preserve">VARIANTA  A </t>
  </si>
  <si>
    <t>varianta A</t>
  </si>
  <si>
    <t>varianta B</t>
  </si>
  <si>
    <t xml:space="preserve">roky 2014-2016 -  návrh SR na r. 2014  schválený usnes. vlády ze dne3. 7. 2013 č. 518;  </t>
  </si>
  <si>
    <t>rok 2017  - předběžně uvedeny stejné údaje jako na rok 2016</t>
  </si>
  <si>
    <t>účelové výdaje schvál.  v SR 2014-16 usn. vl. ze dne 3. července 2013 č. 518</t>
  </si>
  <si>
    <t>Příloha č. 9</t>
  </si>
  <si>
    <t>Komentář k tabulkám v příloze č. 9  k "Principům"</t>
  </si>
  <si>
    <t>Tabulky v příloze 9 jsou zpracovány z podnětu připomínky profesora Málka.</t>
  </si>
  <si>
    <t>ROZDÍL (předpoklad  mínus výdaje schválené UV č. 729/2013):</t>
  </si>
  <si>
    <t>PŘEDPOKLAD - varianta A podle UV č. 729/2013</t>
  </si>
  <si>
    <t>PŘEDPOKLAD -  varianta B podle UV č. 518/2013</t>
  </si>
  <si>
    <t>ROZDÍL  (předpoklad mínus výdaje schválené UV č. 518/2013):</t>
  </si>
  <si>
    <t>rok 2017 - prozatím uveden  shodně s rokem 2016</t>
  </si>
  <si>
    <t>rok 2014 - návrh výdajů na VaVaI na r. 2014-2016 schválený UV č. 518 ze dne 25. 9. 2013</t>
  </si>
  <si>
    <t>není zahrnuto 328 254 100,- Kč</t>
  </si>
  <si>
    <r>
      <t>návrh instit.  výdajů na VaVaI na r. 2014-2016</t>
    </r>
    <r>
      <rPr>
        <b/>
        <sz val="11"/>
        <color theme="1"/>
        <rFont val="Calibri"/>
        <family val="2"/>
        <charset val="238"/>
        <scheme val="minor"/>
      </rPr>
      <t xml:space="preserve"> schválený UV č. 518</t>
    </r>
    <r>
      <rPr>
        <sz val="11"/>
        <color theme="1"/>
        <rFont val="Calibri"/>
        <family val="2"/>
        <charset val="238"/>
        <scheme val="minor"/>
      </rPr>
      <t xml:space="preserve"> ze dne 25. 9. 2013:</t>
    </r>
  </si>
  <si>
    <t>Tabulky účelových, institucionálních a výdajů na RVO jsou zpracovány ve dvou variantách:</t>
  </si>
  <si>
    <t xml:space="preserve">Výdaje na konkrétní  programy nejsou v této fázi přesné (pouze orientační), jsou ovlivněny různým stadiem schvalovacího procesu nových programů (týká se zejména kapitoly TA ČR) a snahou dodržet (podle příslušných usnesení vlády) schválené celkové objemy  účelových výdajů   pro jednotlivé poskytovatele.  </t>
  </si>
  <si>
    <t>Přílohu  č.9  tvoří 6 tabulek a 1 komentář.</t>
  </si>
  <si>
    <r>
      <rPr>
        <b/>
        <sz val="12"/>
        <color theme="1"/>
        <rFont val="Times New Roman"/>
        <family val="1"/>
        <charset val="238"/>
      </rPr>
      <t>Varianta A</t>
    </r>
    <r>
      <rPr>
        <sz val="12"/>
        <color theme="1"/>
        <rFont val="Times New Roman"/>
        <family val="1"/>
        <charset val="238"/>
      </rPr>
      <t xml:space="preserve"> vychází v letech 2014 - 2016 z </t>
    </r>
    <r>
      <rPr>
        <b/>
        <sz val="12"/>
        <color theme="1"/>
        <rFont val="Times New Roman"/>
        <family val="1"/>
        <charset val="238"/>
      </rPr>
      <t xml:space="preserve">vládou schváleného usnesení ze dne 25. září 2013 č. 729 </t>
    </r>
    <r>
      <rPr>
        <sz val="12"/>
        <color theme="1"/>
        <rFont val="Times New Roman"/>
        <family val="1"/>
        <charset val="238"/>
      </rPr>
      <t>k návrhu zákona o státnímu rozpočtu ČR na rok  2014 a k návrhům střednědobého výhledu na léta 2015 a 2016 a o zrušení usnesení vlády č. 518 ze dne 3. července 2013.</t>
    </r>
  </si>
  <si>
    <r>
      <t xml:space="preserve">V tabulkách </t>
    </r>
    <r>
      <rPr>
        <b/>
        <sz val="12"/>
        <color theme="1"/>
        <rFont val="Times New Roman"/>
        <family val="1"/>
        <charset val="238"/>
      </rPr>
      <t>účelových výdajů</t>
    </r>
    <r>
      <rPr>
        <sz val="12"/>
        <color theme="1"/>
        <rFont val="Times New Roman"/>
        <family val="1"/>
        <charset val="238"/>
      </rPr>
      <t xml:space="preserve"> jsou v obou variantách v souladu s  příslušnými  usneseními  vlády uvedeny celkové výdaje jednotlivých poskytovatelů.</t>
    </r>
  </si>
  <si>
    <r>
      <t xml:space="preserve">V tabulkách institucionálních výdajů </t>
    </r>
    <r>
      <rPr>
        <b/>
        <sz val="12"/>
        <color theme="1"/>
        <rFont val="Times New Roman"/>
        <family val="1"/>
        <charset val="238"/>
      </rPr>
      <t>nejsou zahrnuty aktuální požadavky</t>
    </r>
    <r>
      <rPr>
        <sz val="12"/>
        <color theme="1"/>
        <rFont val="Times New Roman"/>
        <family val="1"/>
        <charset val="238"/>
      </rPr>
      <t xml:space="preserve"> na financování </t>
    </r>
    <r>
      <rPr>
        <b/>
        <sz val="12"/>
        <color theme="1"/>
        <rFont val="Times New Roman"/>
        <family val="1"/>
        <charset val="238"/>
      </rPr>
      <t>operačních programů v kapitolách MPO a MŠMT</t>
    </r>
    <r>
      <rPr>
        <sz val="12"/>
        <color theme="1"/>
        <rFont val="Times New Roman"/>
        <family val="1"/>
        <charset val="238"/>
      </rPr>
      <t>. Tyto výdaje jsou součástí samostatných příloh 8a) a 8b) včetně financování udržitelnosti infrastruktur z rozpočtové kapitoly MŠMT.</t>
    </r>
  </si>
  <si>
    <r>
      <t xml:space="preserve">V tabulkách s </t>
    </r>
    <r>
      <rPr>
        <b/>
        <sz val="12"/>
        <color theme="1"/>
        <rFont val="Times New Roman"/>
        <family val="1"/>
        <charset val="238"/>
      </rPr>
      <t>výdaji na RVO</t>
    </r>
    <r>
      <rPr>
        <sz val="12"/>
        <color theme="1"/>
        <rFont val="Times New Roman"/>
        <family val="1"/>
        <charset val="238"/>
      </rPr>
      <t xml:space="preserve"> jou  uvedeny výdaje podle obou usnesení vlády, tj. č.729/2013 a 518/2013 a jejich porovnání. </t>
    </r>
  </si>
  <si>
    <r>
      <t xml:space="preserve">Výdaje </t>
    </r>
    <r>
      <rPr>
        <b/>
        <sz val="12"/>
        <color theme="1"/>
        <rFont val="Times New Roman"/>
        <family val="1"/>
        <charset val="238"/>
      </rPr>
      <t>na rok 2017</t>
    </r>
    <r>
      <rPr>
        <sz val="12"/>
        <color theme="1"/>
        <rFont val="Times New Roman"/>
        <family val="1"/>
        <charset val="238"/>
      </rPr>
      <t xml:space="preserve"> jsou v této fázi přípravy  ve všech tabulkách uvedeny </t>
    </r>
    <r>
      <rPr>
        <b/>
        <sz val="12"/>
        <color theme="1"/>
        <rFont val="Times New Roman"/>
        <family val="1"/>
        <charset val="238"/>
      </rPr>
      <t>shodně jako výdaje  na rok 2016.</t>
    </r>
  </si>
  <si>
    <r>
      <rPr>
        <b/>
        <sz val="12"/>
        <color theme="1"/>
        <rFont val="Times New Roman"/>
        <family val="1"/>
        <charset val="238"/>
      </rPr>
      <t xml:space="preserve">Varianta B </t>
    </r>
    <r>
      <rPr>
        <sz val="12"/>
        <color theme="1"/>
        <rFont val="Times New Roman"/>
        <family val="1"/>
        <charset val="238"/>
      </rPr>
      <t>vychází v letech 2014 - 2016 z</t>
    </r>
    <r>
      <rPr>
        <b/>
        <sz val="12"/>
        <color theme="1"/>
        <rFont val="Times New Roman"/>
        <family val="1"/>
        <charset val="238"/>
      </rPr>
      <t xml:space="preserve"> vládou schváleného usnesení ze dne 3. července 2013 č. 518  </t>
    </r>
    <r>
      <rPr>
        <sz val="12"/>
        <color theme="1"/>
        <rFont val="Times New Roman"/>
        <family val="1"/>
        <charset val="238"/>
      </rPr>
      <t>k návrhu výdajů  státního  rozpočtu na rok 2014 s výhledem na léta 2015 a 2016 (nyní zrušené UV, viz výše).</t>
    </r>
  </si>
  <si>
    <t>OP PIK</t>
  </si>
  <si>
    <t>PŘEDPOKLAD - podle UV č. 729/2013</t>
  </si>
  <si>
    <t>PŘEDPOKLAD - podle UV č. 518/2013</t>
  </si>
  <si>
    <r>
      <t xml:space="preserve">NOVÉ -Mezinárodní grantové projekty hodnocené na princiou LEAD Agency (LA granty), </t>
    </r>
    <r>
      <rPr>
        <b/>
        <sz val="11"/>
        <rFont val="Calibri"/>
        <family val="2"/>
        <charset val="238"/>
      </rPr>
      <t>usnesení vlády z 31.7.2013</t>
    </r>
    <r>
      <rPr>
        <sz val="11"/>
        <rFont val="Calibri"/>
        <family val="2"/>
        <charset val="238"/>
      </rPr>
      <t>)</t>
    </r>
  </si>
  <si>
    <r>
      <t>NOVÉ - Návrh skupiny grantových projektů na podporu vynikajících mladých vědeckých pracovníků ("Juniorské granty"),</t>
    </r>
    <r>
      <rPr>
        <b/>
        <sz val="11"/>
        <rFont val="Calibri"/>
        <family val="2"/>
        <charset val="238"/>
      </rPr>
      <t xml:space="preserve"> usnesní vlády z 11.9.2013 č 694</t>
    </r>
  </si>
  <si>
    <r>
      <t xml:space="preserve">NOVÝ - Program aplikovaného výzkumu a vývoje národní a kulturní identity na léta 2016 - 2022 (NAKIII), </t>
    </r>
    <r>
      <rPr>
        <b/>
        <sz val="11"/>
        <rFont val="Calibri"/>
        <family val="2"/>
        <charset val="238"/>
      </rPr>
      <t>vydáno stanovisko Rady</t>
    </r>
    <r>
      <rPr>
        <sz val="11"/>
        <rFont val="Calibri"/>
        <family val="2"/>
        <charset val="238"/>
      </rPr>
      <t>,</t>
    </r>
    <r>
      <rPr>
        <b/>
        <sz val="11"/>
        <rFont val="Calibri"/>
        <family val="2"/>
        <charset val="238"/>
      </rPr>
      <t xml:space="preserve"> vládou neprojednán</t>
    </r>
  </si>
  <si>
    <r>
      <t>NOVÝ - Rozvoj ozbrojených sil České republiky</t>
    </r>
    <r>
      <rPr>
        <b/>
        <sz val="11"/>
        <rFont val="Calibri"/>
        <family val="2"/>
        <charset val="238"/>
      </rPr>
      <t xml:space="preserve"> (usnesení vlády z 2.20.2013 č. 753)</t>
    </r>
  </si>
  <si>
    <r>
      <t xml:space="preserve">NOVÝ -  Program bezoečnostního výzkumu pro potřeby státu 2016 - 2021- </t>
    </r>
    <r>
      <rPr>
        <b/>
        <sz val="11"/>
        <rFont val="Calibri"/>
        <family val="2"/>
        <charset val="238"/>
      </rPr>
      <t>vládou  neprojednán</t>
    </r>
  </si>
  <si>
    <r>
      <t xml:space="preserve">NOVÝ -Program bezpečnostního výzkumu pro potřeby státu 2016 - 2021 (BV III/2 - VZ) - </t>
    </r>
    <r>
      <rPr>
        <b/>
        <sz val="11"/>
        <rFont val="Calibri"/>
        <family val="2"/>
        <charset val="238"/>
      </rPr>
      <t>projednán Radou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 vládou ještě neprojednán</t>
    </r>
  </si>
  <si>
    <r>
      <t xml:space="preserve">NOVÝ -Program na podporu zdravotnického aplikovaného výzkumu a vývoje na léta 2015 - 2022;  </t>
    </r>
    <r>
      <rPr>
        <b/>
        <sz val="11"/>
        <rFont val="Calibri"/>
        <family val="2"/>
        <charset val="238"/>
      </rPr>
      <t>projednán  Radou, vládou ještě neprojednán</t>
    </r>
  </si>
  <si>
    <r>
      <t>NOVÉ - Program Technologické agentury ČR na podporu aplikovaného výzkumu a experimentálního vývoje "ALFA" -</t>
    </r>
    <r>
      <rPr>
        <b/>
        <sz val="11"/>
        <rFont val="Calibri"/>
        <family val="2"/>
        <charset val="238"/>
      </rPr>
      <t xml:space="preserve"> změna usnesením vlády z 28.8. 2013 č. 669</t>
    </r>
  </si>
  <si>
    <r>
      <t xml:space="preserve">NOVÝ - Program aplikovaného výzkumu, experimentálního vývoje a inovací </t>
    </r>
    <r>
      <rPr>
        <b/>
        <sz val="11"/>
        <rFont val="Calibri"/>
        <family val="2"/>
        <charset val="238"/>
      </rPr>
      <t>GAMA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(usnesení vlády z 12.6.2013 č. 455)</t>
    </r>
  </si>
  <si>
    <r>
      <t xml:space="preserve">NOVÝ - Program podpory spolupráce v aplikovaném výzkumu a experimentálním vývoji prostřednictvím společných projektů technologických a inovačních agentur </t>
    </r>
    <r>
      <rPr>
        <b/>
        <sz val="11"/>
        <rFont val="Calibri"/>
        <family val="2"/>
        <charset val="238"/>
      </rPr>
      <t>DELTA (usnesení vlády z 28.8. 2013 č. 668)</t>
    </r>
  </si>
  <si>
    <r>
      <t xml:space="preserve">NOVÝ - Program na podporu aplikovaného výzkumu a experimentálního vývoje </t>
    </r>
    <r>
      <rPr>
        <b/>
        <sz val="11"/>
        <rFont val="Calibri"/>
        <family val="2"/>
        <charset val="238"/>
      </rPr>
      <t>EPSILON (vydáno stanovisko Rady, je v meziresortu)</t>
    </r>
  </si>
  <si>
    <r>
      <t xml:space="preserve">Program na podporu aplikovaného výzkumu a experimentálního vývoje </t>
    </r>
    <r>
      <rPr>
        <b/>
        <sz val="11"/>
        <rFont val="Calibri"/>
        <family val="2"/>
        <charset val="238"/>
        <scheme val="minor"/>
      </rPr>
      <t>ALFA</t>
    </r>
  </si>
  <si>
    <r>
      <t xml:space="preserve">NOVÉ - Program Technologické agentury ČR na podporu aplikovaného výzkumu a experimentálního vývoje </t>
    </r>
    <r>
      <rPr>
        <b/>
        <sz val="11"/>
        <rFont val="Calibri"/>
        <family val="2"/>
        <charset val="238"/>
        <scheme val="minor"/>
      </rPr>
      <t xml:space="preserve">"ALFA" 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</rPr>
      <t xml:space="preserve"> změna usnesením vlády z 28.8. 2013 č. 669</t>
    </r>
  </si>
  <si>
    <r>
      <t xml:space="preserve">Program veřejných zakázek ve výzkumu, experimentálním vývoji a inovacích pro potřeby státní správy </t>
    </r>
    <r>
      <rPr>
        <b/>
        <sz val="11"/>
        <rFont val="Calibri"/>
        <family val="2"/>
        <charset val="238"/>
        <scheme val="minor"/>
      </rPr>
      <t>BETA</t>
    </r>
  </si>
  <si>
    <r>
      <t xml:space="preserve">Program na podporu aplikovaného společenskovědního výzkumu a experimetálního vývoje </t>
    </r>
    <r>
      <rPr>
        <b/>
        <sz val="11"/>
        <rFont val="Calibri"/>
        <family val="2"/>
        <charset val="238"/>
        <scheme val="minor"/>
      </rPr>
      <t>OMEGA</t>
    </r>
  </si>
  <si>
    <r>
      <t xml:space="preserve"> Program TAČR na podporu rozvoje dlouhodobé spolupráce ve výzkumu, vývoji a inovacích mezi veřejným a soukromým sektorem </t>
    </r>
    <r>
      <rPr>
        <b/>
        <sz val="11"/>
        <rFont val="Calibri"/>
        <family val="2"/>
        <charset val="238"/>
      </rPr>
      <t>Centra kompetence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</si>
</sst>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164" formatCode="_-* #,##0\ _K_č_s_-;\-* #,##0\ _K_č_s_-;_-* &quot;-&quot;\ _K_č_s_-;_-@_-"/>
    <numFmt numFmtId="165" formatCode="m\o\n\th\ d\,\ \y\y\y\y"/>
    <numFmt numFmtId="166" formatCode="d/\ m\Řs\ˇ\c\ yyyy"/>
    <numFmt numFmtId="167" formatCode="#,##0_ ;[Red]\-#,##0\ "/>
  </numFmts>
  <fonts count="55" x14ac:knownFonts="1">
    <font>
      <sz val="11"/>
      <color theme="1"/>
      <name val="Calibri"/>
      <family val="2"/>
      <charset val="238"/>
      <scheme val="minor"/>
    </font>
    <font>
      <i/>
      <sz val="18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Times New Roman"/>
      <family val="1"/>
      <charset val="238"/>
    </font>
    <font>
      <b/>
      <sz val="11"/>
      <color theme="4"/>
      <name val="Times New Roman"/>
      <family val="1"/>
      <charset val="238"/>
    </font>
    <font>
      <b/>
      <sz val="11"/>
      <color rgb="FF002060"/>
      <name val="Times New Roman"/>
      <family val="1"/>
      <charset val="238"/>
    </font>
    <font>
      <b/>
      <sz val="11"/>
      <color theme="4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6" tint="-0.499984740745262"/>
      <name val="Times New Roman"/>
      <family val="1"/>
      <charset val="238"/>
    </font>
    <font>
      <b/>
      <sz val="11"/>
      <color indexed="10"/>
      <name val="Calibri"/>
      <family val="2"/>
      <charset val="238"/>
    </font>
    <font>
      <sz val="11"/>
      <color theme="3" tint="0.39997558519241921"/>
      <name val="Calibri"/>
      <family val="2"/>
      <charset val="238"/>
      <scheme val="minor"/>
    </font>
    <font>
      <b/>
      <sz val="11"/>
      <color theme="3" tint="0.3999755851924192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i/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"/>
      <color indexed="8"/>
      <name val="Courier"/>
    </font>
    <font>
      <sz val="10"/>
      <name val="Arial CE"/>
    </font>
    <font>
      <b/>
      <sz val="1"/>
      <color indexed="8"/>
      <name val="Courier"/>
    </font>
    <font>
      <sz val="9"/>
      <name val="Times New Roman"/>
    </font>
    <font>
      <b/>
      <sz val="8"/>
      <name val="Arial"/>
      <family val="2"/>
    </font>
    <font>
      <sz val="8"/>
      <name val="Arial"/>
      <family val="2"/>
    </font>
    <font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25" fillId="0" borderId="0"/>
    <xf numFmtId="0" fontId="31" fillId="0" borderId="0"/>
    <xf numFmtId="0" fontId="33" fillId="0" borderId="0"/>
    <xf numFmtId="0" fontId="36" fillId="0" borderId="0"/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64" fontId="41" fillId="0" borderId="0" applyFont="0" applyFill="0" applyBorder="0" applyAlignment="0" applyProtection="0"/>
    <xf numFmtId="165" fontId="40" fillId="0" borderId="0">
      <protection locked="0"/>
    </xf>
    <xf numFmtId="166" fontId="40" fillId="0" borderId="0">
      <protection locked="0"/>
    </xf>
    <xf numFmtId="0" fontId="40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0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3" fillId="0" borderId="0"/>
    <xf numFmtId="0" fontId="40" fillId="0" borderId="0">
      <protection locked="0"/>
    </xf>
    <xf numFmtId="0" fontId="40" fillId="0" borderId="0">
      <protection locked="0"/>
    </xf>
    <xf numFmtId="4" fontId="44" fillId="10" borderId="63" applyNumberFormat="0" applyProtection="0">
      <alignment vertical="center"/>
    </xf>
    <xf numFmtId="4" fontId="44" fillId="10" borderId="63" applyNumberFormat="0" applyProtection="0">
      <alignment horizontal="left" vertical="center" indent="1"/>
    </xf>
    <xf numFmtId="4" fontId="45" fillId="11" borderId="63" applyNumberFormat="0" applyProtection="0">
      <alignment horizontal="left" vertical="center" indent="1"/>
    </xf>
    <xf numFmtId="4" fontId="45" fillId="0" borderId="63" applyNumberFormat="0" applyProtection="0">
      <alignment horizontal="right" vertical="center"/>
    </xf>
    <xf numFmtId="4" fontId="45" fillId="11" borderId="63" applyNumberFormat="0" applyProtection="0">
      <alignment horizontal="left" vertical="center" indent="1"/>
    </xf>
    <xf numFmtId="0" fontId="40" fillId="0" borderId="64">
      <protection locked="0"/>
    </xf>
  </cellStyleXfs>
  <cellXfs count="496">
    <xf numFmtId="0" fontId="0" fillId="0" borderId="0" xfId="0"/>
    <xf numFmtId="0" fontId="0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5" fillId="4" borderId="1" xfId="0" applyNumberFormat="1" applyFont="1" applyFill="1" applyBorder="1" applyAlignment="1">
      <alignment horizontal="right" vertical="center" wrapText="1"/>
    </xf>
    <xf numFmtId="3" fontId="5" fillId="2" borderId="15" xfId="0" applyNumberFormat="1" applyFont="1" applyFill="1" applyBorder="1" applyAlignment="1">
      <alignment horizontal="right" vertical="center" wrapText="1"/>
    </xf>
    <xf numFmtId="3" fontId="5" fillId="2" borderId="17" xfId="0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vertical="center" wrapText="1"/>
    </xf>
    <xf numFmtId="3" fontId="2" fillId="2" borderId="19" xfId="0" applyNumberFormat="1" applyFont="1" applyFill="1" applyBorder="1" applyAlignment="1">
      <alignment horizontal="righ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1" fontId="4" fillId="2" borderId="23" xfId="0" applyNumberFormat="1" applyFont="1" applyFill="1" applyBorder="1" applyAlignment="1">
      <alignment horizontal="center" vertical="center" wrapText="1"/>
    </xf>
    <xf numFmtId="1" fontId="4" fillId="2" borderId="24" xfId="0" applyNumberFormat="1" applyFont="1" applyFill="1" applyBorder="1" applyAlignment="1">
      <alignment horizontal="center" vertical="center" wrapText="1"/>
    </xf>
    <xf numFmtId="3" fontId="5" fillId="3" borderId="22" xfId="0" applyNumberFormat="1" applyFont="1" applyFill="1" applyBorder="1" applyAlignment="1">
      <alignment horizontal="right" vertical="center" wrapText="1"/>
    </xf>
    <xf numFmtId="3" fontId="5" fillId="4" borderId="20" xfId="0" applyNumberFormat="1" applyFont="1" applyFill="1" applyBorder="1" applyAlignment="1">
      <alignment horizontal="right" vertical="center" wrapText="1"/>
    </xf>
    <xf numFmtId="3" fontId="5" fillId="2" borderId="23" xfId="0" applyNumberFormat="1" applyFont="1" applyFill="1" applyBorder="1" applyAlignment="1">
      <alignment horizontal="right" vertical="center" wrapText="1"/>
    </xf>
    <xf numFmtId="3" fontId="5" fillId="2" borderId="25" xfId="0" applyNumberFormat="1" applyFont="1" applyFill="1" applyBorder="1" applyAlignment="1">
      <alignment horizontal="right" vertical="center" wrapText="1"/>
    </xf>
    <xf numFmtId="3" fontId="2" fillId="2" borderId="23" xfId="0" applyNumberFormat="1" applyFont="1" applyFill="1" applyBorder="1" applyAlignment="1">
      <alignment horizontal="right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3" fontId="5" fillId="3" borderId="29" xfId="0" applyNumberFormat="1" applyFont="1" applyFill="1" applyBorder="1" applyAlignment="1">
      <alignment horizontal="left" vertical="center" wrapText="1"/>
    </xf>
    <xf numFmtId="1" fontId="4" fillId="3" borderId="30" xfId="0" applyNumberFormat="1" applyFont="1" applyFill="1" applyBorder="1" applyAlignment="1">
      <alignment horizontal="center" vertical="center" wrapText="1"/>
    </xf>
    <xf numFmtId="1" fontId="4" fillId="3" borderId="31" xfId="0" applyNumberFormat="1" applyFont="1" applyFill="1" applyBorder="1" applyAlignment="1">
      <alignment horizontal="center" vertical="center" wrapText="1"/>
    </xf>
    <xf numFmtId="3" fontId="5" fillId="3" borderId="29" xfId="0" applyNumberFormat="1" applyFont="1" applyFill="1" applyBorder="1" applyAlignment="1">
      <alignment horizontal="right" vertical="center" wrapText="1"/>
    </xf>
    <xf numFmtId="3" fontId="5" fillId="4" borderId="27" xfId="0" applyNumberFormat="1" applyFont="1" applyFill="1" applyBorder="1" applyAlignment="1">
      <alignment horizontal="right" vertical="center" wrapText="1"/>
    </xf>
    <xf numFmtId="3" fontId="5" fillId="3" borderId="30" xfId="0" applyNumberFormat="1" applyFont="1" applyFill="1" applyBorder="1" applyAlignment="1">
      <alignment horizontal="right" vertical="center" wrapText="1"/>
    </xf>
    <xf numFmtId="3" fontId="5" fillId="3" borderId="32" xfId="0" applyNumberFormat="1" applyFont="1" applyFill="1" applyBorder="1" applyAlignment="1">
      <alignment horizontal="right" vertical="center" wrapText="1"/>
    </xf>
    <xf numFmtId="3" fontId="5" fillId="0" borderId="17" xfId="0" applyNumberFormat="1" applyFont="1" applyFill="1" applyBorder="1" applyAlignment="1">
      <alignment horizontal="right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 wrapText="1"/>
    </xf>
    <xf numFmtId="3" fontId="5" fillId="0" borderId="25" xfId="0" applyNumberFormat="1" applyFont="1" applyFill="1" applyBorder="1" applyAlignment="1">
      <alignment horizontal="right" vertical="center" wrapText="1"/>
    </xf>
    <xf numFmtId="3" fontId="5" fillId="0" borderId="24" xfId="0" applyNumberFormat="1" applyFont="1" applyFill="1" applyBorder="1" applyAlignment="1">
      <alignment horizontal="right" vertical="center" wrapText="1"/>
    </xf>
    <xf numFmtId="3" fontId="6" fillId="3" borderId="29" xfId="0" applyNumberFormat="1" applyFont="1" applyFill="1" applyBorder="1" applyAlignment="1">
      <alignment horizontal="right" vertical="center" wrapText="1"/>
    </xf>
    <xf numFmtId="3" fontId="6" fillId="4" borderId="27" xfId="0" applyNumberFormat="1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5" fillId="3" borderId="35" xfId="0" applyNumberFormat="1" applyFont="1" applyFill="1" applyBorder="1" applyAlignment="1">
      <alignment horizontal="left" vertical="center" wrapText="1"/>
    </xf>
    <xf numFmtId="1" fontId="4" fillId="3" borderId="36" xfId="0" applyNumberFormat="1" applyFont="1" applyFill="1" applyBorder="1" applyAlignment="1">
      <alignment horizontal="center" vertical="center" wrapText="1"/>
    </xf>
    <xf numFmtId="1" fontId="4" fillId="3" borderId="33" xfId="0" applyNumberFormat="1" applyFont="1" applyFill="1" applyBorder="1" applyAlignment="1">
      <alignment horizontal="center" vertical="center" wrapText="1"/>
    </xf>
    <xf numFmtId="3" fontId="5" fillId="3" borderId="35" xfId="0" applyNumberFormat="1" applyFont="1" applyFill="1" applyBorder="1" applyAlignment="1">
      <alignment horizontal="right" vertical="center" wrapText="1"/>
    </xf>
    <xf numFmtId="3" fontId="5" fillId="4" borderId="7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horizontal="right" vertical="center" wrapText="1"/>
    </xf>
    <xf numFmtId="3" fontId="2" fillId="2" borderId="16" xfId="0" applyNumberFormat="1" applyFont="1" applyFill="1" applyBorder="1" applyAlignment="1">
      <alignment horizontal="right" vertical="center" wrapText="1"/>
    </xf>
    <xf numFmtId="3" fontId="6" fillId="3" borderId="22" xfId="0" applyNumberFormat="1" applyFont="1" applyFill="1" applyBorder="1" applyAlignment="1">
      <alignment horizontal="right" vertical="center" wrapText="1"/>
    </xf>
    <xf numFmtId="3" fontId="6" fillId="2" borderId="23" xfId="0" applyNumberFormat="1" applyFont="1" applyFill="1" applyBorder="1" applyAlignment="1">
      <alignment horizontal="right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0" fillId="2" borderId="40" xfId="0" applyFont="1" applyFill="1" applyBorder="1" applyAlignment="1">
      <alignment horizontal="center" vertical="center" wrapText="1"/>
    </xf>
    <xf numFmtId="1" fontId="4" fillId="2" borderId="19" xfId="0" applyNumberFormat="1" applyFont="1" applyFill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 wrapText="1"/>
    </xf>
    <xf numFmtId="3" fontId="5" fillId="3" borderId="40" xfId="0" applyNumberFormat="1" applyFont="1" applyFill="1" applyBorder="1" applyAlignment="1">
      <alignment horizontal="right" vertical="center" wrapText="1"/>
    </xf>
    <xf numFmtId="3" fontId="5" fillId="4" borderId="38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41" xfId="0" applyNumberFormat="1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center" vertical="center" wrapText="1"/>
    </xf>
    <xf numFmtId="3" fontId="5" fillId="3" borderId="20" xfId="0" applyNumberFormat="1" applyFont="1" applyFill="1" applyBorder="1" applyAlignment="1">
      <alignment horizontal="right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10" fillId="0" borderId="17" xfId="0" applyNumberFormat="1" applyFont="1" applyFill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3" fontId="3" fillId="2" borderId="27" xfId="0" applyNumberFormat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0" fillId="2" borderId="29" xfId="0" applyFont="1" applyFill="1" applyBorder="1" applyAlignment="1">
      <alignment horizontal="center" vertical="center" wrapText="1"/>
    </xf>
    <xf numFmtId="1" fontId="4" fillId="2" borderId="30" xfId="0" applyNumberFormat="1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center" vertical="center" wrapText="1"/>
    </xf>
    <xf numFmtId="3" fontId="2" fillId="2" borderId="25" xfId="0" applyNumberFormat="1" applyFont="1" applyFill="1" applyBorder="1" applyAlignment="1">
      <alignment horizontal="right" vertical="center" wrapText="1"/>
    </xf>
    <xf numFmtId="3" fontId="3" fillId="0" borderId="20" xfId="0" applyNumberFormat="1" applyFont="1" applyFill="1" applyBorder="1" applyAlignment="1">
      <alignment horizontal="center" vertical="center" wrapText="1"/>
    </xf>
    <xf numFmtId="3" fontId="3" fillId="0" borderId="28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" fontId="4" fillId="0" borderId="30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0" xfId="0" applyNumberFormat="1" applyFont="1" applyFill="1" applyBorder="1" applyAlignment="1">
      <alignment horizontal="right" vertical="center" wrapText="1"/>
    </xf>
    <xf numFmtId="3" fontId="2" fillId="0" borderId="30" xfId="0" applyNumberFormat="1" applyFont="1" applyFill="1" applyBorder="1" applyAlignment="1">
      <alignment horizontal="right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5" fillId="0" borderId="30" xfId="0" applyNumberFormat="1" applyFont="1" applyFill="1" applyBorder="1" applyAlignment="1">
      <alignment horizontal="right" vertical="center" wrapText="1"/>
    </xf>
    <xf numFmtId="3" fontId="7" fillId="0" borderId="32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3" fontId="2" fillId="4" borderId="7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0" fontId="3" fillId="0" borderId="20" xfId="0" applyFont="1" applyFill="1" applyBorder="1" applyAlignment="1">
      <alignment horizontal="center" vertical="center" wrapText="1"/>
    </xf>
    <xf numFmtId="1" fontId="8" fillId="0" borderId="30" xfId="0" applyNumberFormat="1" applyFont="1" applyFill="1" applyBorder="1" applyAlignment="1">
      <alignment horizontal="center" vertical="center" wrapText="1"/>
    </xf>
    <xf numFmtId="1" fontId="8" fillId="0" borderId="31" xfId="0" applyNumberFormat="1" applyFont="1" applyFill="1" applyBorder="1" applyAlignment="1">
      <alignment horizontal="center" vertical="center" wrapText="1"/>
    </xf>
    <xf numFmtId="3" fontId="13" fillId="3" borderId="40" xfId="0" applyNumberFormat="1" applyFont="1" applyFill="1" applyBorder="1" applyAlignment="1">
      <alignment horizontal="right" vertical="center" wrapText="1"/>
    </xf>
    <xf numFmtId="3" fontId="13" fillId="3" borderId="38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right" vertical="center" wrapText="1"/>
    </xf>
    <xf numFmtId="3" fontId="2" fillId="0" borderId="37" xfId="0" applyNumberFormat="1" applyFont="1" applyFill="1" applyBorder="1" applyAlignment="1">
      <alignment horizontal="right" vertical="center" wrapText="1"/>
    </xf>
    <xf numFmtId="3" fontId="3" fillId="2" borderId="38" xfId="0" applyNumberFormat="1" applyFont="1" applyFill="1" applyBorder="1" applyAlignment="1">
      <alignment horizontal="center" vertical="center" wrapText="1"/>
    </xf>
    <xf numFmtId="3" fontId="3" fillId="2" borderId="39" xfId="0" applyNumberFormat="1" applyFont="1" applyFill="1" applyBorder="1" applyAlignment="1">
      <alignment horizontal="center" vertical="center" wrapText="1"/>
    </xf>
    <xf numFmtId="3" fontId="2" fillId="2" borderId="41" xfId="0" applyNumberFormat="1" applyFont="1" applyFill="1" applyBorder="1" applyAlignment="1">
      <alignment horizontal="right" vertical="center" wrapText="1"/>
    </xf>
    <xf numFmtId="3" fontId="14" fillId="2" borderId="15" xfId="0" applyNumberFormat="1" applyFont="1" applyFill="1" applyBorder="1" applyAlignment="1">
      <alignment horizontal="right" vertical="center" wrapText="1"/>
    </xf>
    <xf numFmtId="3" fontId="6" fillId="3" borderId="40" xfId="0" applyNumberFormat="1" applyFont="1" applyFill="1" applyBorder="1" applyAlignment="1">
      <alignment horizontal="right" vertical="center" wrapText="1"/>
    </xf>
    <xf numFmtId="1" fontId="8" fillId="2" borderId="30" xfId="0" applyNumberFormat="1" applyFont="1" applyFill="1" applyBorder="1" applyAlignment="1">
      <alignment horizontal="center" vertical="center" wrapText="1"/>
    </xf>
    <xf numFmtId="1" fontId="8" fillId="2" borderId="31" xfId="0" applyNumberFormat="1" applyFont="1" applyFill="1" applyBorder="1" applyAlignment="1">
      <alignment horizontal="center" vertical="center" wrapText="1"/>
    </xf>
    <xf numFmtId="3" fontId="7" fillId="4" borderId="27" xfId="0" applyNumberFormat="1" applyFont="1" applyFill="1" applyBorder="1" applyAlignment="1">
      <alignment horizontal="righ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left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3" fontId="2" fillId="4" borderId="42" xfId="0" applyNumberFormat="1" applyFont="1" applyFill="1" applyBorder="1" applyAlignment="1">
      <alignment horizontal="right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3" fontId="0" fillId="2" borderId="0" xfId="0" applyNumberFormat="1" applyFont="1" applyFill="1" applyAlignment="1">
      <alignment horizontal="center" vertical="center" wrapText="1"/>
    </xf>
    <xf numFmtId="3" fontId="23" fillId="2" borderId="0" xfId="0" applyNumberFormat="1" applyFont="1" applyFill="1" applyAlignment="1">
      <alignment horizontal="center" vertical="center" wrapText="1"/>
    </xf>
    <xf numFmtId="0" fontId="19" fillId="3" borderId="47" xfId="1" applyFont="1" applyFill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 wrapText="1"/>
    </xf>
    <xf numFmtId="0" fontId="19" fillId="3" borderId="16" xfId="1" applyFont="1" applyFill="1" applyBorder="1" applyAlignment="1">
      <alignment horizontal="center" vertical="center" wrapText="1"/>
    </xf>
    <xf numFmtId="0" fontId="22" fillId="0" borderId="48" xfId="1" applyFont="1" applyFill="1" applyBorder="1"/>
    <xf numFmtId="0" fontId="27" fillId="0" borderId="20" xfId="1" applyFont="1" applyFill="1" applyBorder="1"/>
    <xf numFmtId="3" fontId="22" fillId="3" borderId="20" xfId="1" applyNumberFormat="1" applyFont="1" applyFill="1" applyBorder="1" applyAlignment="1">
      <alignment horizontal="right"/>
    </xf>
    <xf numFmtId="3" fontId="22" fillId="0" borderId="22" xfId="1" applyNumberFormat="1" applyFont="1" applyFill="1" applyBorder="1" applyAlignment="1">
      <alignment horizontal="right" wrapText="1"/>
    </xf>
    <xf numFmtId="3" fontId="22" fillId="0" borderId="24" xfId="1" applyNumberFormat="1" applyFont="1" applyFill="1" applyBorder="1" applyAlignment="1">
      <alignment horizontal="right" wrapText="1"/>
    </xf>
    <xf numFmtId="0" fontId="22" fillId="0" borderId="49" xfId="1" applyFont="1" applyFill="1" applyBorder="1"/>
    <xf numFmtId="0" fontId="27" fillId="0" borderId="27" xfId="1" applyFont="1" applyFill="1" applyBorder="1"/>
    <xf numFmtId="3" fontId="22" fillId="3" borderId="27" xfId="1" applyNumberFormat="1" applyFont="1" applyFill="1" applyBorder="1" applyAlignment="1">
      <alignment horizontal="right"/>
    </xf>
    <xf numFmtId="3" fontId="22" fillId="0" borderId="29" xfId="1" applyNumberFormat="1" applyFont="1" applyFill="1" applyBorder="1" applyAlignment="1">
      <alignment horizontal="right" wrapText="1"/>
    </xf>
    <xf numFmtId="3" fontId="22" fillId="0" borderId="31" xfId="1" applyNumberFormat="1" applyFont="1" applyFill="1" applyBorder="1" applyAlignment="1">
      <alignment horizontal="right" wrapText="1"/>
    </xf>
    <xf numFmtId="0" fontId="19" fillId="3" borderId="50" xfId="1" applyFont="1" applyFill="1" applyBorder="1"/>
    <xf numFmtId="0" fontId="19" fillId="3" borderId="42" xfId="1" applyFont="1" applyFill="1" applyBorder="1" applyAlignment="1">
      <alignment wrapText="1"/>
    </xf>
    <xf numFmtId="3" fontId="28" fillId="6" borderId="6" xfId="1" applyNumberFormat="1" applyFont="1" applyFill="1" applyBorder="1" applyAlignment="1">
      <alignment horizontal="right" wrapText="1"/>
    </xf>
    <xf numFmtId="3" fontId="28" fillId="6" borderId="13" xfId="1" applyNumberFormat="1" applyFont="1" applyFill="1" applyBorder="1" applyAlignment="1">
      <alignment horizontal="right" wrapText="1"/>
    </xf>
    <xf numFmtId="0" fontId="22" fillId="0" borderId="10" xfId="1" applyFont="1" applyFill="1" applyBorder="1"/>
    <xf numFmtId="0" fontId="27" fillId="0" borderId="43" xfId="1" applyFont="1" applyFill="1" applyBorder="1"/>
    <xf numFmtId="3" fontId="22" fillId="3" borderId="43" xfId="1" applyNumberFormat="1" applyFont="1" applyFill="1" applyBorder="1" applyAlignment="1">
      <alignment horizontal="right"/>
    </xf>
    <xf numFmtId="3" fontId="22" fillId="0" borderId="45" xfId="1" applyNumberFormat="1" applyFont="1" applyFill="1" applyBorder="1" applyAlignment="1">
      <alignment horizontal="right"/>
    </xf>
    <xf numFmtId="3" fontId="19" fillId="6" borderId="51" xfId="1" applyNumberFormat="1" applyFont="1" applyFill="1" applyBorder="1" applyAlignment="1">
      <alignment horizontal="right" wrapText="1"/>
    </xf>
    <xf numFmtId="3" fontId="19" fillId="6" borderId="13" xfId="1" applyNumberFormat="1" applyFont="1" applyFill="1" applyBorder="1" applyAlignment="1">
      <alignment horizontal="right" wrapText="1"/>
    </xf>
    <xf numFmtId="0" fontId="22" fillId="0" borderId="52" xfId="1" applyFont="1" applyFill="1" applyBorder="1"/>
    <xf numFmtId="0" fontId="27" fillId="0" borderId="38" xfId="1" applyFont="1" applyFill="1" applyBorder="1"/>
    <xf numFmtId="3" fontId="22" fillId="3" borderId="38" xfId="1" applyNumberFormat="1" applyFont="1" applyFill="1" applyBorder="1" applyAlignment="1">
      <alignment horizontal="right"/>
    </xf>
    <xf numFmtId="3" fontId="22" fillId="0" borderId="18" xfId="1" applyNumberFormat="1" applyFont="1" applyFill="1" applyBorder="1" applyAlignment="1">
      <alignment horizontal="right"/>
    </xf>
    <xf numFmtId="3" fontId="22" fillId="0" borderId="31" xfId="1" applyNumberFormat="1" applyFont="1" applyFill="1" applyBorder="1" applyAlignment="1">
      <alignment horizontal="right"/>
    </xf>
    <xf numFmtId="3" fontId="19" fillId="6" borderId="6" xfId="1" applyNumberFormat="1" applyFont="1" applyFill="1" applyBorder="1" applyAlignment="1">
      <alignment horizontal="right" wrapText="1"/>
    </xf>
    <xf numFmtId="3" fontId="22" fillId="0" borderId="24" xfId="1" applyNumberFormat="1" applyFont="1" applyFill="1" applyBorder="1" applyAlignment="1">
      <alignment horizontal="right"/>
    </xf>
    <xf numFmtId="0" fontId="22" fillId="0" borderId="38" xfId="1" applyFont="1" applyFill="1" applyBorder="1"/>
    <xf numFmtId="0" fontId="19" fillId="3" borderId="48" xfId="1" applyFont="1" applyFill="1" applyBorder="1"/>
    <xf numFmtId="0" fontId="19" fillId="3" borderId="20" xfId="1" applyFont="1" applyFill="1" applyBorder="1" applyAlignment="1">
      <alignment wrapText="1"/>
    </xf>
    <xf numFmtId="3" fontId="19" fillId="3" borderId="42" xfId="1" applyNumberFormat="1" applyFont="1" applyFill="1" applyBorder="1" applyAlignment="1">
      <alignment horizontal="right" vertical="center"/>
    </xf>
    <xf numFmtId="14" fontId="1" fillId="0" borderId="0" xfId="0" applyNumberFormat="1" applyFont="1" applyBorder="1" applyAlignment="1">
      <alignment horizontal="right" vertical="center" wrapText="1"/>
    </xf>
    <xf numFmtId="0" fontId="3" fillId="3" borderId="56" xfId="0" applyFont="1" applyFill="1" applyBorder="1" applyAlignment="1">
      <alignment horizontal="center" vertical="center" wrapText="1"/>
    </xf>
    <xf numFmtId="1" fontId="3" fillId="4" borderId="42" xfId="0" applyNumberFormat="1" applyFont="1" applyFill="1" applyBorder="1" applyAlignment="1">
      <alignment horizontal="center" vertical="center" wrapText="1"/>
    </xf>
    <xf numFmtId="1" fontId="3" fillId="2" borderId="46" xfId="0" applyNumberFormat="1" applyFont="1" applyFill="1" applyBorder="1" applyAlignment="1">
      <alignment horizontal="center" vertical="center" wrapText="1"/>
    </xf>
    <xf numFmtId="1" fontId="3" fillId="2" borderId="54" xfId="0" applyNumberFormat="1" applyFont="1" applyFill="1" applyBorder="1" applyAlignment="1">
      <alignment horizontal="center" vertical="center" wrapText="1"/>
    </xf>
    <xf numFmtId="1" fontId="3" fillId="2" borderId="55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19" fillId="3" borderId="14" xfId="1" applyFont="1" applyFill="1" applyBorder="1" applyAlignment="1">
      <alignment horizontal="center" vertical="center" wrapText="1"/>
    </xf>
    <xf numFmtId="3" fontId="28" fillId="6" borderId="5" xfId="1" applyNumberFormat="1" applyFont="1" applyFill="1" applyBorder="1" applyAlignment="1">
      <alignment horizontal="right" wrapText="1"/>
    </xf>
    <xf numFmtId="3" fontId="22" fillId="0" borderId="0" xfId="1" applyNumberFormat="1" applyFont="1" applyFill="1" applyBorder="1" applyAlignment="1">
      <alignment horizontal="right"/>
    </xf>
    <xf numFmtId="3" fontId="19" fillId="6" borderId="5" xfId="1" applyNumberFormat="1" applyFont="1" applyFill="1" applyBorder="1" applyAlignment="1">
      <alignment horizontal="right" wrapText="1"/>
    </xf>
    <xf numFmtId="3" fontId="22" fillId="0" borderId="40" xfId="1" applyNumberFormat="1" applyFont="1" applyFill="1" applyBorder="1" applyAlignment="1">
      <alignment horizontal="right"/>
    </xf>
    <xf numFmtId="3" fontId="22" fillId="0" borderId="29" xfId="1" applyNumberFormat="1" applyFont="1" applyFill="1" applyBorder="1" applyAlignment="1">
      <alignment horizontal="right"/>
    </xf>
    <xf numFmtId="3" fontId="22" fillId="7" borderId="40" xfId="1" applyNumberFormat="1" applyFont="1" applyFill="1" applyBorder="1" applyAlignment="1">
      <alignment horizontal="right"/>
    </xf>
    <xf numFmtId="3" fontId="22" fillId="0" borderId="22" xfId="1" applyNumberFormat="1" applyFont="1" applyFill="1" applyBorder="1" applyAlignment="1">
      <alignment horizontal="right"/>
    </xf>
    <xf numFmtId="3" fontId="19" fillId="3" borderId="46" xfId="1" applyNumberFormat="1" applyFont="1" applyFill="1" applyBorder="1" applyAlignment="1">
      <alignment horizontal="right" vertical="center" wrapText="1"/>
    </xf>
    <xf numFmtId="3" fontId="22" fillId="0" borderId="20" xfId="1" applyNumberFormat="1" applyFont="1" applyFill="1" applyBorder="1" applyAlignment="1">
      <alignment horizontal="right" wrapText="1"/>
    </xf>
    <xf numFmtId="3" fontId="22" fillId="0" borderId="27" xfId="1" applyNumberFormat="1" applyFont="1" applyFill="1" applyBorder="1" applyAlignment="1">
      <alignment horizontal="right" wrapText="1"/>
    </xf>
    <xf numFmtId="3" fontId="28" fillId="6" borderId="42" xfId="1" applyNumberFormat="1" applyFont="1" applyFill="1" applyBorder="1" applyAlignment="1">
      <alignment horizontal="right" wrapText="1"/>
    </xf>
    <xf numFmtId="3" fontId="22" fillId="0" borderId="43" xfId="1" applyNumberFormat="1" applyFont="1" applyFill="1" applyBorder="1" applyAlignment="1">
      <alignment horizontal="right"/>
    </xf>
    <xf numFmtId="3" fontId="19" fillId="6" borderId="42" xfId="1" applyNumberFormat="1" applyFont="1" applyFill="1" applyBorder="1" applyAlignment="1">
      <alignment horizontal="right" wrapText="1"/>
    </xf>
    <xf numFmtId="3" fontId="22" fillId="0" borderId="38" xfId="1" applyNumberFormat="1" applyFont="1" applyFill="1" applyBorder="1" applyAlignment="1">
      <alignment horizontal="right"/>
    </xf>
    <xf numFmtId="3" fontId="22" fillId="0" borderId="27" xfId="1" applyNumberFormat="1" applyFont="1" applyFill="1" applyBorder="1" applyAlignment="1">
      <alignment horizontal="right"/>
    </xf>
    <xf numFmtId="3" fontId="22" fillId="0" borderId="20" xfId="1" applyNumberFormat="1" applyFont="1" applyFill="1" applyBorder="1" applyAlignment="1">
      <alignment horizontal="right"/>
    </xf>
    <xf numFmtId="3" fontId="19" fillId="3" borderId="57" xfId="1" applyNumberFormat="1" applyFont="1" applyFill="1" applyBorder="1" applyAlignment="1">
      <alignment horizontal="right" vertical="center" wrapText="1"/>
    </xf>
    <xf numFmtId="0" fontId="22" fillId="8" borderId="48" xfId="1" applyFont="1" applyFill="1" applyBorder="1"/>
    <xf numFmtId="0" fontId="27" fillId="8" borderId="20" xfId="1" applyFont="1" applyFill="1" applyBorder="1"/>
    <xf numFmtId="3" fontId="22" fillId="8" borderId="20" xfId="1" applyNumberFormat="1" applyFont="1" applyFill="1" applyBorder="1" applyAlignment="1">
      <alignment horizontal="right"/>
    </xf>
    <xf numFmtId="3" fontId="22" fillId="8" borderId="22" xfId="1" applyNumberFormat="1" applyFont="1" applyFill="1" applyBorder="1" applyAlignment="1">
      <alignment horizontal="right"/>
    </xf>
    <xf numFmtId="3" fontId="22" fillId="8" borderId="24" xfId="1" applyNumberFormat="1" applyFont="1" applyFill="1" applyBorder="1" applyAlignment="1">
      <alignment horizontal="right"/>
    </xf>
    <xf numFmtId="0" fontId="34" fillId="0" borderId="0" xfId="3" applyFont="1"/>
    <xf numFmtId="0" fontId="34" fillId="0" borderId="0" xfId="3" applyFont="1" applyFill="1"/>
    <xf numFmtId="3" fontId="34" fillId="0" borderId="0" xfId="3" applyNumberFormat="1" applyFont="1"/>
    <xf numFmtId="0" fontId="34" fillId="0" borderId="0" xfId="3" applyFont="1" applyFill="1" applyBorder="1"/>
    <xf numFmtId="3" fontId="35" fillId="0" borderId="0" xfId="3" applyNumberFormat="1" applyFont="1" applyFill="1" applyBorder="1"/>
    <xf numFmtId="3" fontId="34" fillId="0" borderId="0" xfId="3" applyNumberFormat="1" applyFont="1" applyFill="1" applyBorder="1"/>
    <xf numFmtId="0" fontId="39" fillId="0" borderId="0" xfId="3" applyFont="1" applyFill="1"/>
    <xf numFmtId="3" fontId="34" fillId="0" borderId="0" xfId="3" applyNumberFormat="1" applyFont="1" applyFill="1"/>
    <xf numFmtId="0" fontId="35" fillId="0" borderId="62" xfId="3" applyFont="1" applyBorder="1" applyAlignment="1">
      <alignment horizontal="center"/>
    </xf>
    <xf numFmtId="0" fontId="35" fillId="0" borderId="1" xfId="3" applyFont="1" applyFill="1" applyBorder="1" applyAlignment="1">
      <alignment vertical="center"/>
    </xf>
    <xf numFmtId="0" fontId="35" fillId="0" borderId="20" xfId="3" applyFont="1" applyFill="1" applyBorder="1" applyAlignment="1" applyProtection="1">
      <alignment vertical="center"/>
      <protection locked="0"/>
    </xf>
    <xf numFmtId="0" fontId="35" fillId="0" borderId="20" xfId="3" applyFont="1" applyBorder="1" applyAlignment="1" applyProtection="1">
      <alignment vertical="center"/>
      <protection locked="0"/>
    </xf>
    <xf numFmtId="0" fontId="35" fillId="0" borderId="20" xfId="3" applyFont="1" applyFill="1" applyBorder="1" applyAlignment="1" applyProtection="1">
      <alignment vertical="center" wrapText="1"/>
      <protection locked="0"/>
    </xf>
    <xf numFmtId="0" fontId="35" fillId="0" borderId="27" xfId="3" applyFont="1" applyFill="1" applyBorder="1" applyAlignment="1" applyProtection="1">
      <alignment vertical="center" wrapText="1"/>
      <protection locked="0"/>
    </xf>
    <xf numFmtId="0" fontId="35" fillId="0" borderId="42" xfId="3" applyFont="1" applyFill="1" applyBorder="1" applyAlignment="1">
      <alignment vertical="center"/>
    </xf>
    <xf numFmtId="0" fontId="34" fillId="0" borderId="0" xfId="3" applyFont="1" applyAlignment="1">
      <alignment horizontal="right"/>
    </xf>
    <xf numFmtId="0" fontId="35" fillId="0" borderId="0" xfId="3" applyFont="1" applyFill="1" applyBorder="1" applyAlignment="1">
      <alignment vertical="center"/>
    </xf>
    <xf numFmtId="3" fontId="35" fillId="0" borderId="0" xfId="3" applyNumberFormat="1" applyFont="1" applyFill="1" applyBorder="1" applyAlignment="1">
      <alignment horizontal="right" vertical="center" indent="1"/>
    </xf>
    <xf numFmtId="3" fontId="34" fillId="0" borderId="0" xfId="3" applyNumberFormat="1" applyFont="1" applyFill="1" applyBorder="1" applyAlignment="1">
      <alignment horizontal="right" vertical="center" indent="1"/>
    </xf>
    <xf numFmtId="3" fontId="37" fillId="13" borderId="1" xfId="4" applyNumberFormat="1" applyFont="1" applyFill="1" applyBorder="1" applyAlignment="1">
      <alignment horizontal="right" vertical="center" wrapText="1" indent="1"/>
    </xf>
    <xf numFmtId="3" fontId="37" fillId="13" borderId="20" xfId="4" applyNumberFormat="1" applyFont="1" applyFill="1" applyBorder="1" applyAlignment="1">
      <alignment horizontal="right" vertical="center" wrapText="1" indent="1"/>
    </xf>
    <xf numFmtId="3" fontId="37" fillId="13" borderId="27" xfId="4" applyNumberFormat="1" applyFont="1" applyFill="1" applyBorder="1" applyAlignment="1">
      <alignment horizontal="right" vertical="center" wrapText="1" indent="1"/>
    </xf>
    <xf numFmtId="3" fontId="34" fillId="13" borderId="42" xfId="3" applyNumberFormat="1" applyFont="1" applyFill="1" applyBorder="1" applyAlignment="1">
      <alignment horizontal="right" vertical="center" indent="1"/>
    </xf>
    <xf numFmtId="0" fontId="35" fillId="0" borderId="0" xfId="3" applyFont="1" applyFill="1"/>
    <xf numFmtId="0" fontId="28" fillId="0" borderId="0" xfId="3" applyFont="1" applyAlignment="1">
      <alignment horizontal="left"/>
    </xf>
    <xf numFmtId="0" fontId="35" fillId="0" borderId="0" xfId="3" applyFont="1" applyAlignment="1">
      <alignment horizontal="centerContinuous"/>
    </xf>
    <xf numFmtId="0" fontId="35" fillId="0" borderId="0" xfId="3" applyFont="1" applyAlignment="1">
      <alignment horizontal="left"/>
    </xf>
    <xf numFmtId="0" fontId="34" fillId="12" borderId="62" xfId="3" applyFont="1" applyFill="1" applyBorder="1" applyAlignment="1">
      <alignment horizontal="center" vertical="center"/>
    </xf>
    <xf numFmtId="0" fontId="34" fillId="13" borderId="62" xfId="3" applyFont="1" applyFill="1" applyBorder="1" applyAlignment="1">
      <alignment horizontal="center" vertical="center"/>
    </xf>
    <xf numFmtId="3" fontId="34" fillId="13" borderId="2" xfId="3" applyNumberFormat="1" applyFont="1" applyFill="1" applyBorder="1" applyAlignment="1">
      <alignment horizontal="right" vertical="center" wrapText="1" indent="1"/>
    </xf>
    <xf numFmtId="0" fontId="35" fillId="0" borderId="42" xfId="3" applyFont="1" applyBorder="1" applyAlignment="1">
      <alignment horizontal="center" vertical="center"/>
    </xf>
    <xf numFmtId="0" fontId="34" fillId="0" borderId="62" xfId="3" applyFont="1" applyBorder="1"/>
    <xf numFmtId="0" fontId="34" fillId="12" borderId="68" xfId="3" applyFont="1" applyFill="1" applyBorder="1" applyAlignment="1">
      <alignment horizontal="center" vertical="center" wrapText="1"/>
    </xf>
    <xf numFmtId="0" fontId="34" fillId="12" borderId="59" xfId="3" applyFont="1" applyFill="1" applyBorder="1" applyAlignment="1">
      <alignment horizontal="center" vertical="center" wrapText="1"/>
    </xf>
    <xf numFmtId="0" fontId="34" fillId="12" borderId="60" xfId="3" applyFont="1" applyFill="1" applyBorder="1" applyAlignment="1">
      <alignment horizontal="center" vertical="center" wrapText="1"/>
    </xf>
    <xf numFmtId="3" fontId="35" fillId="0" borderId="26" xfId="3" applyNumberFormat="1" applyFont="1" applyFill="1" applyBorder="1" applyAlignment="1">
      <alignment horizontal="right" vertical="center" indent="1"/>
    </xf>
    <xf numFmtId="3" fontId="35" fillId="0" borderId="37" xfId="3" applyNumberFormat="1" applyFont="1" applyFill="1" applyBorder="1" applyAlignment="1">
      <alignment horizontal="right" vertical="center" indent="1"/>
    </xf>
    <xf numFmtId="3" fontId="35" fillId="0" borderId="16" xfId="3" applyNumberFormat="1" applyFont="1" applyFill="1" applyBorder="1" applyAlignment="1">
      <alignment horizontal="right" vertical="center" indent="1"/>
    </xf>
    <xf numFmtId="3" fontId="35" fillId="0" borderId="24" xfId="3" applyNumberFormat="1" applyFont="1" applyFill="1" applyBorder="1" applyAlignment="1">
      <alignment horizontal="right" vertical="center" indent="1"/>
    </xf>
    <xf numFmtId="3" fontId="35" fillId="12" borderId="69" xfId="3" applyNumberFormat="1" applyFont="1" applyFill="1" applyBorder="1" applyAlignment="1">
      <alignment horizontal="right" vertical="center" indent="1"/>
    </xf>
    <xf numFmtId="3" fontId="35" fillId="12" borderId="33" xfId="3" applyNumberFormat="1" applyFont="1" applyFill="1" applyBorder="1" applyAlignment="1">
      <alignment horizontal="right" vertical="center" indent="1"/>
    </xf>
    <xf numFmtId="3" fontId="35" fillId="0" borderId="70" xfId="3" applyNumberFormat="1" applyFont="1" applyFill="1" applyBorder="1" applyAlignment="1">
      <alignment horizontal="right" vertical="center" indent="1"/>
    </xf>
    <xf numFmtId="3" fontId="35" fillId="0" borderId="9" xfId="3" applyNumberFormat="1" applyFont="1" applyFill="1" applyBorder="1" applyAlignment="1">
      <alignment horizontal="right" vertical="center" indent="1"/>
    </xf>
    <xf numFmtId="0" fontId="34" fillId="0" borderId="71" xfId="3" applyFont="1" applyBorder="1"/>
    <xf numFmtId="3" fontId="35" fillId="0" borderId="66" xfId="3" applyNumberFormat="1" applyFont="1" applyFill="1" applyBorder="1" applyAlignment="1">
      <alignment horizontal="right" vertical="center" indent="1"/>
    </xf>
    <xf numFmtId="3" fontId="35" fillId="0" borderId="53" xfId="3" applyNumberFormat="1" applyFont="1" applyFill="1" applyBorder="1" applyAlignment="1">
      <alignment horizontal="right" vertical="center" indent="1"/>
    </xf>
    <xf numFmtId="3" fontId="35" fillId="12" borderId="72" xfId="3" applyNumberFormat="1" applyFont="1" applyFill="1" applyBorder="1" applyAlignment="1">
      <alignment horizontal="right" vertical="center" indent="1"/>
    </xf>
    <xf numFmtId="0" fontId="34" fillId="0" borderId="1" xfId="3" applyFont="1" applyFill="1" applyBorder="1"/>
    <xf numFmtId="0" fontId="34" fillId="0" borderId="20" xfId="3" applyFont="1" applyFill="1" applyBorder="1"/>
    <xf numFmtId="0" fontId="34" fillId="12" borderId="7" xfId="3" applyFont="1" applyFill="1" applyBorder="1"/>
    <xf numFmtId="0" fontId="34" fillId="12" borderId="42" xfId="3" applyFont="1" applyFill="1" applyBorder="1" applyAlignment="1">
      <alignment horizontal="center" vertical="center" wrapText="1"/>
    </xf>
    <xf numFmtId="3" fontId="35" fillId="0" borderId="38" xfId="3" applyNumberFormat="1" applyFont="1" applyFill="1" applyBorder="1" applyAlignment="1">
      <alignment horizontal="right" vertical="center" indent="1"/>
    </xf>
    <xf numFmtId="3" fontId="35" fillId="0" borderId="20" xfId="3" applyNumberFormat="1" applyFont="1" applyFill="1" applyBorder="1" applyAlignment="1">
      <alignment horizontal="right" vertical="center" indent="1"/>
    </xf>
    <xf numFmtId="3" fontId="35" fillId="12" borderId="7" xfId="3" applyNumberFormat="1" applyFont="1" applyFill="1" applyBorder="1" applyAlignment="1">
      <alignment horizontal="right" vertical="center" indent="1"/>
    </xf>
    <xf numFmtId="0" fontId="34" fillId="12" borderId="5" xfId="3" applyFont="1" applyFill="1" applyBorder="1" applyAlignment="1">
      <alignment horizontal="center" vertical="center" wrapText="1"/>
    </xf>
    <xf numFmtId="3" fontId="35" fillId="0" borderId="40" xfId="3" applyNumberFormat="1" applyFont="1" applyFill="1" applyBorder="1" applyAlignment="1">
      <alignment horizontal="right" vertical="center" indent="1"/>
    </xf>
    <xf numFmtId="3" fontId="35" fillId="0" borderId="22" xfId="3" applyNumberFormat="1" applyFont="1" applyFill="1" applyBorder="1" applyAlignment="1">
      <alignment horizontal="right" vertical="center" indent="1"/>
    </xf>
    <xf numFmtId="3" fontId="35" fillId="12" borderId="35" xfId="3" applyNumberFormat="1" applyFont="1" applyFill="1" applyBorder="1" applyAlignment="1">
      <alignment horizontal="right" vertical="center" indent="1"/>
    </xf>
    <xf numFmtId="0" fontId="34" fillId="0" borderId="38" xfId="3" applyFont="1" applyFill="1" applyBorder="1"/>
    <xf numFmtId="3" fontId="35" fillId="0" borderId="1" xfId="3" applyNumberFormat="1" applyFont="1" applyFill="1" applyBorder="1" applyAlignment="1">
      <alignment horizontal="right" vertical="center" indent="1"/>
    </xf>
    <xf numFmtId="3" fontId="35" fillId="0" borderId="14" xfId="3" applyNumberFormat="1" applyFont="1" applyFill="1" applyBorder="1" applyAlignment="1">
      <alignment horizontal="right" vertical="center" indent="1"/>
    </xf>
    <xf numFmtId="0" fontId="34" fillId="12" borderId="71" xfId="3" applyFont="1" applyFill="1" applyBorder="1" applyAlignment="1">
      <alignment horizontal="center" vertical="center"/>
    </xf>
    <xf numFmtId="0" fontId="35" fillId="13" borderId="61" xfId="3" applyFont="1" applyFill="1" applyBorder="1" applyAlignment="1">
      <alignment horizontal="center" vertical="center"/>
    </xf>
    <xf numFmtId="3" fontId="37" fillId="13" borderId="21" xfId="3" applyNumberFormat="1" applyFont="1" applyFill="1" applyBorder="1" applyAlignment="1">
      <alignment horizontal="right" vertical="center" wrapText="1" indent="1"/>
    </xf>
    <xf numFmtId="3" fontId="37" fillId="13" borderId="28" xfId="3" applyNumberFormat="1" applyFont="1" applyFill="1" applyBorder="1" applyAlignment="1">
      <alignment horizontal="right" vertical="center" wrapText="1" indent="1"/>
    </xf>
    <xf numFmtId="3" fontId="34" fillId="13" borderId="6" xfId="3" applyNumberFormat="1" applyFont="1" applyFill="1" applyBorder="1" applyAlignment="1">
      <alignment horizontal="right" vertical="center" indent="1"/>
    </xf>
    <xf numFmtId="3" fontId="38" fillId="0" borderId="38" xfId="4" applyNumberFormat="1" applyFont="1" applyFill="1" applyBorder="1" applyAlignment="1">
      <alignment horizontal="right" vertical="center" wrapText="1" indent="1"/>
    </xf>
    <xf numFmtId="3" fontId="38" fillId="0" borderId="20" xfId="4" applyNumberFormat="1" applyFont="1" applyFill="1" applyBorder="1" applyAlignment="1">
      <alignment horizontal="right" vertical="center" wrapText="1" indent="1"/>
    </xf>
    <xf numFmtId="3" fontId="38" fillId="0" borderId="20" xfId="4" applyNumberFormat="1" applyFont="1" applyBorder="1" applyAlignment="1">
      <alignment horizontal="right" vertical="center" wrapText="1" indent="1"/>
    </xf>
    <xf numFmtId="3" fontId="38" fillId="0" borderId="27" xfId="4" applyNumberFormat="1" applyFont="1" applyFill="1" applyBorder="1" applyAlignment="1">
      <alignment horizontal="right" vertical="center" wrapText="1" indent="1"/>
    </xf>
    <xf numFmtId="3" fontId="35" fillId="0" borderId="42" xfId="3" applyNumberFormat="1" applyFont="1" applyFill="1" applyBorder="1" applyAlignment="1">
      <alignment horizontal="right" vertical="center" indent="1"/>
    </xf>
    <xf numFmtId="3" fontId="37" fillId="12" borderId="1" xfId="4" applyNumberFormat="1" applyFont="1" applyFill="1" applyBorder="1" applyAlignment="1">
      <alignment horizontal="right" vertical="center" wrapText="1" indent="1"/>
    </xf>
    <xf numFmtId="3" fontId="37" fillId="12" borderId="20" xfId="4" applyNumberFormat="1" applyFont="1" applyFill="1" applyBorder="1" applyAlignment="1">
      <alignment horizontal="right" vertical="center" wrapText="1" indent="1"/>
    </xf>
    <xf numFmtId="3" fontId="37" fillId="12" borderId="27" xfId="4" applyNumberFormat="1" applyFont="1" applyFill="1" applyBorder="1" applyAlignment="1">
      <alignment horizontal="right" vertical="center" wrapText="1" indent="1"/>
    </xf>
    <xf numFmtId="3" fontId="35" fillId="12" borderId="42" xfId="3" applyNumberFormat="1" applyFont="1" applyFill="1" applyBorder="1" applyAlignment="1">
      <alignment horizontal="right" vertical="center" indent="1"/>
    </xf>
    <xf numFmtId="3" fontId="37" fillId="12" borderId="14" xfId="4" applyNumberFormat="1" applyFont="1" applyFill="1" applyBorder="1" applyAlignment="1">
      <alignment horizontal="right" vertical="center" wrapText="1" indent="1"/>
    </xf>
    <xf numFmtId="3" fontId="37" fillId="12" borderId="22" xfId="4" applyNumberFormat="1" applyFont="1" applyFill="1" applyBorder="1" applyAlignment="1">
      <alignment horizontal="right" vertical="center" wrapText="1" indent="1"/>
    </xf>
    <xf numFmtId="3" fontId="37" fillId="12" borderId="29" xfId="4" applyNumberFormat="1" applyFont="1" applyFill="1" applyBorder="1" applyAlignment="1">
      <alignment horizontal="right" vertical="center" wrapText="1" indent="1"/>
    </xf>
    <xf numFmtId="3" fontId="35" fillId="12" borderId="5" xfId="3" applyNumberFormat="1" applyFont="1" applyFill="1" applyBorder="1" applyAlignment="1">
      <alignment horizontal="right" vertical="center" indent="1"/>
    </xf>
    <xf numFmtId="167" fontId="34" fillId="0" borderId="26" xfId="3" applyNumberFormat="1" applyFont="1" applyFill="1" applyBorder="1"/>
    <xf numFmtId="167" fontId="34" fillId="0" borderId="26" xfId="3" applyNumberFormat="1" applyFont="1" applyBorder="1"/>
    <xf numFmtId="0" fontId="34" fillId="0" borderId="0" xfId="3" applyFont="1" applyBorder="1" applyAlignment="1">
      <alignment horizontal="center"/>
    </xf>
    <xf numFmtId="0" fontId="34" fillId="0" borderId="0" xfId="3" applyFont="1" applyBorder="1"/>
    <xf numFmtId="3" fontId="34" fillId="0" borderId="0" xfId="3" applyNumberFormat="1" applyFont="1" applyBorder="1"/>
    <xf numFmtId="167" fontId="34" fillId="0" borderId="23" xfId="3" applyNumberFormat="1" applyFont="1" applyFill="1" applyBorder="1"/>
    <xf numFmtId="167" fontId="34" fillId="0" borderId="23" xfId="3" applyNumberFormat="1" applyFont="1" applyBorder="1"/>
    <xf numFmtId="167" fontId="34" fillId="0" borderId="19" xfId="3" applyNumberFormat="1" applyFont="1" applyFill="1" applyBorder="1"/>
    <xf numFmtId="167" fontId="34" fillId="0" borderId="67" xfId="3" applyNumberFormat="1" applyFont="1" applyFill="1" applyBorder="1"/>
    <xf numFmtId="0" fontId="35" fillId="0" borderId="38" xfId="3" applyFont="1" applyFill="1" applyBorder="1" applyAlignment="1">
      <alignment vertical="center"/>
    </xf>
    <xf numFmtId="0" fontId="35" fillId="14" borderId="0" xfId="3" applyFont="1" applyFill="1"/>
    <xf numFmtId="0" fontId="34" fillId="14" borderId="0" xfId="3" applyFont="1" applyFill="1"/>
    <xf numFmtId="0" fontId="34" fillId="14" borderId="0" xfId="3" applyFont="1" applyFill="1" applyAlignment="1">
      <alignment horizontal="right"/>
    </xf>
    <xf numFmtId="0" fontId="35" fillId="12" borderId="12" xfId="3" applyFont="1" applyFill="1" applyBorder="1" applyAlignment="1">
      <alignment horizontal="center"/>
    </xf>
    <xf numFmtId="0" fontId="35" fillId="12" borderId="3" xfId="3" applyFont="1" applyFill="1" applyBorder="1" applyAlignment="1">
      <alignment horizontal="center"/>
    </xf>
    <xf numFmtId="167" fontId="34" fillId="0" borderId="30" xfId="3" applyNumberFormat="1" applyFont="1" applyBorder="1"/>
    <xf numFmtId="167" fontId="34" fillId="0" borderId="65" xfId="3" applyNumberFormat="1" applyFont="1" applyBorder="1"/>
    <xf numFmtId="167" fontId="35" fillId="0" borderId="12" xfId="3" applyNumberFormat="1" applyFont="1" applyBorder="1"/>
    <xf numFmtId="167" fontId="35" fillId="0" borderId="3" xfId="3" applyNumberFormat="1" applyFont="1" applyBorder="1"/>
    <xf numFmtId="167" fontId="35" fillId="0" borderId="13" xfId="3" applyNumberFormat="1" applyFont="1" applyBorder="1"/>
    <xf numFmtId="0" fontId="35" fillId="12" borderId="4" xfId="3" applyFont="1" applyFill="1" applyBorder="1" applyAlignment="1">
      <alignment horizontal="center"/>
    </xf>
    <xf numFmtId="0" fontId="35" fillId="0" borderId="42" xfId="3" applyFont="1" applyFill="1" applyBorder="1"/>
    <xf numFmtId="3" fontId="5" fillId="5" borderId="36" xfId="0" applyNumberFormat="1" applyFont="1" applyFill="1" applyBorder="1" applyAlignment="1">
      <alignment horizontal="right" vertical="center" wrapText="1"/>
    </xf>
    <xf numFmtId="3" fontId="2" fillId="5" borderId="36" xfId="0" applyNumberFormat="1" applyFont="1" applyFill="1" applyBorder="1" applyAlignment="1">
      <alignment horizontal="right" vertical="center" wrapText="1"/>
    </xf>
    <xf numFmtId="3" fontId="2" fillId="5" borderId="34" xfId="0" applyNumberFormat="1" applyFont="1" applyFill="1" applyBorder="1" applyAlignment="1">
      <alignment horizontal="right" vertical="center" wrapText="1"/>
    </xf>
    <xf numFmtId="3" fontId="5" fillId="5" borderId="34" xfId="0" applyNumberFormat="1" applyFont="1" applyFill="1" applyBorder="1" applyAlignment="1">
      <alignment horizontal="right" vertical="center" wrapText="1"/>
    </xf>
    <xf numFmtId="3" fontId="2" fillId="5" borderId="12" xfId="0" applyNumberFormat="1" applyFont="1" applyFill="1" applyBorder="1" applyAlignment="1">
      <alignment horizontal="right" vertical="center" wrapText="1"/>
    </xf>
    <xf numFmtId="3" fontId="20" fillId="2" borderId="0" xfId="0" applyNumberFormat="1" applyFont="1" applyFill="1" applyBorder="1" applyAlignment="1">
      <alignment horizontal="left" vertical="center" wrapText="1"/>
    </xf>
    <xf numFmtId="3" fontId="21" fillId="2" borderId="26" xfId="0" applyNumberFormat="1" applyFont="1" applyFill="1" applyBorder="1" applyAlignment="1">
      <alignment horizontal="left" vertical="center" wrapText="1"/>
    </xf>
    <xf numFmtId="3" fontId="20" fillId="2" borderId="26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left" vertical="center" wrapText="1"/>
    </xf>
    <xf numFmtId="0" fontId="27" fillId="0" borderId="0" xfId="1" applyFont="1" applyAlignment="1">
      <alignment horizontal="right" wrapText="1"/>
    </xf>
    <xf numFmtId="0" fontId="19" fillId="3" borderId="54" xfId="1" applyFont="1" applyFill="1" applyBorder="1" applyAlignment="1">
      <alignment horizontal="left" vertical="center" wrapText="1"/>
    </xf>
    <xf numFmtId="0" fontId="27" fillId="3" borderId="55" xfId="1" applyFont="1" applyFill="1" applyBorder="1" applyAlignment="1">
      <alignment horizontal="left" vertical="center"/>
    </xf>
    <xf numFmtId="0" fontId="19" fillId="0" borderId="46" xfId="1" applyFont="1" applyFill="1" applyBorder="1" applyAlignment="1">
      <alignment horizontal="justify" vertical="center" wrapText="1"/>
    </xf>
    <xf numFmtId="3" fontId="2" fillId="5" borderId="4" xfId="0" applyNumberFormat="1" applyFont="1" applyFill="1" applyBorder="1" applyAlignment="1">
      <alignment horizontal="right" vertical="center" wrapText="1"/>
    </xf>
    <xf numFmtId="3" fontId="5" fillId="2" borderId="47" xfId="0" applyNumberFormat="1" applyFont="1" applyFill="1" applyBorder="1" applyAlignment="1">
      <alignment horizontal="right" vertical="center" wrapText="1"/>
    </xf>
    <xf numFmtId="3" fontId="5" fillId="2" borderId="16" xfId="0" applyNumberFormat="1" applyFont="1" applyFill="1" applyBorder="1" applyAlignment="1">
      <alignment horizontal="right" vertical="center" wrapText="1"/>
    </xf>
    <xf numFmtId="3" fontId="5" fillId="2" borderId="48" xfId="0" applyNumberFormat="1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 wrapText="1"/>
    </xf>
    <xf numFmtId="3" fontId="5" fillId="3" borderId="49" xfId="0" applyNumberFormat="1" applyFont="1" applyFill="1" applyBorder="1" applyAlignment="1">
      <alignment horizontal="right" vertical="center" wrapText="1"/>
    </xf>
    <xf numFmtId="3" fontId="5" fillId="3" borderId="3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3" fontId="5" fillId="2" borderId="20" xfId="0" applyNumberFormat="1" applyFont="1" applyFill="1" applyBorder="1" applyAlignment="1">
      <alignment horizontal="right" vertical="center" wrapText="1"/>
    </xf>
    <xf numFmtId="3" fontId="5" fillId="5" borderId="73" xfId="0" applyNumberFormat="1" applyFont="1" applyFill="1" applyBorder="1" applyAlignment="1">
      <alignment horizontal="right" vertical="center" wrapText="1"/>
    </xf>
    <xf numFmtId="3" fontId="2" fillId="2" borderId="47" xfId="0" applyNumberFormat="1" applyFont="1" applyFill="1" applyBorder="1" applyAlignment="1">
      <alignment horizontal="right" vertical="center" wrapText="1"/>
    </xf>
    <xf numFmtId="3" fontId="6" fillId="2" borderId="48" xfId="0" applyNumberFormat="1" applyFont="1" applyFill="1" applyBorder="1" applyAlignment="1">
      <alignment horizontal="right" vertical="center" wrapText="1"/>
    </xf>
    <xf numFmtId="3" fontId="2" fillId="5" borderId="73" xfId="0" applyNumberFormat="1" applyFont="1" applyFill="1" applyBorder="1" applyAlignment="1">
      <alignment horizontal="right" vertical="center" wrapText="1"/>
    </xf>
    <xf numFmtId="3" fontId="5" fillId="2" borderId="52" xfId="0" applyNumberFormat="1" applyFont="1" applyFill="1" applyBorder="1" applyAlignment="1">
      <alignment horizontal="right" vertical="center" wrapText="1"/>
    </xf>
    <xf numFmtId="3" fontId="5" fillId="2" borderId="18" xfId="0" applyNumberFormat="1" applyFont="1" applyFill="1" applyBorder="1" applyAlignment="1">
      <alignment horizontal="right" vertical="center" wrapText="1"/>
    </xf>
    <xf numFmtId="3" fontId="6" fillId="0" borderId="49" xfId="0" applyNumberFormat="1" applyFont="1" applyFill="1" applyBorder="1" applyAlignment="1">
      <alignment horizontal="right" vertical="center" wrapText="1"/>
    </xf>
    <xf numFmtId="3" fontId="10" fillId="0" borderId="16" xfId="0" applyNumberFormat="1" applyFont="1" applyFill="1" applyBorder="1" applyAlignment="1">
      <alignment horizontal="right" vertical="center" wrapText="1"/>
    </xf>
    <xf numFmtId="3" fontId="5" fillId="2" borderId="49" xfId="0" applyNumberFormat="1" applyFont="1" applyFill="1" applyBorder="1" applyAlignment="1">
      <alignment horizontal="right" vertical="center" wrapText="1"/>
    </xf>
    <xf numFmtId="3" fontId="2" fillId="2" borderId="48" xfId="0" applyNumberFormat="1" applyFont="1" applyFill="1" applyBorder="1" applyAlignment="1">
      <alignment horizontal="right" vertical="center" wrapText="1"/>
    </xf>
    <xf numFmtId="3" fontId="2" fillId="0" borderId="49" xfId="0" applyNumberFormat="1" applyFont="1" applyFill="1" applyBorder="1" applyAlignment="1">
      <alignment horizontal="right" vertical="center" wrapText="1"/>
    </xf>
    <xf numFmtId="3" fontId="5" fillId="0" borderId="49" xfId="0" applyNumberFormat="1" applyFont="1" applyFill="1" applyBorder="1" applyAlignment="1">
      <alignment horizontal="right" vertical="center" wrapText="1"/>
    </xf>
    <xf numFmtId="3" fontId="2" fillId="0" borderId="47" xfId="0" applyNumberFormat="1" applyFont="1" applyFill="1" applyBorder="1" applyAlignment="1">
      <alignment horizontal="right" vertical="center" wrapText="1"/>
    </xf>
    <xf numFmtId="3" fontId="7" fillId="2" borderId="52" xfId="0" applyNumberFormat="1" applyFont="1" applyFill="1" applyBorder="1" applyAlignment="1">
      <alignment horizontal="right" vertical="center" wrapText="1"/>
    </xf>
    <xf numFmtId="3" fontId="14" fillId="2" borderId="48" xfId="0" applyNumberFormat="1" applyFont="1" applyFill="1" applyBorder="1" applyAlignment="1">
      <alignment horizontal="right" vertical="center" wrapText="1"/>
    </xf>
    <xf numFmtId="3" fontId="2" fillId="5" borderId="50" xfId="0" applyNumberFormat="1" applyFont="1" applyFill="1" applyBorder="1" applyAlignment="1">
      <alignment horizontal="right" vertical="center" wrapText="1"/>
    </xf>
    <xf numFmtId="3" fontId="5" fillId="2" borderId="27" xfId="0" applyNumberFormat="1" applyFont="1" applyFill="1" applyBorder="1" applyAlignment="1">
      <alignment horizontal="right" vertical="center" wrapText="1"/>
    </xf>
    <xf numFmtId="3" fontId="5" fillId="0" borderId="31" xfId="0" applyNumberFormat="1" applyFont="1" applyFill="1" applyBorder="1" applyAlignment="1">
      <alignment horizontal="right" vertical="center" wrapText="1"/>
    </xf>
    <xf numFmtId="3" fontId="5" fillId="2" borderId="3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7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3" fontId="5" fillId="12" borderId="7" xfId="0" applyNumberFormat="1" applyFont="1" applyFill="1" applyBorder="1" applyAlignment="1">
      <alignment horizontal="right" vertical="center" wrapText="1"/>
    </xf>
    <xf numFmtId="3" fontId="5" fillId="12" borderId="31" xfId="0" applyNumberFormat="1" applyFont="1" applyFill="1" applyBorder="1" applyAlignment="1">
      <alignment horizontal="right" vertical="center" wrapText="1"/>
    </xf>
    <xf numFmtId="3" fontId="5" fillId="12" borderId="33" xfId="0" applyNumberFormat="1" applyFont="1" applyFill="1" applyBorder="1" applyAlignment="1">
      <alignment horizontal="right" vertical="center" wrapText="1"/>
    </xf>
    <xf numFmtId="3" fontId="5" fillId="12" borderId="13" xfId="0" applyNumberFormat="1" applyFont="1" applyFill="1" applyBorder="1" applyAlignment="1">
      <alignment horizontal="right" vertical="center" wrapText="1"/>
    </xf>
    <xf numFmtId="14" fontId="48" fillId="0" borderId="0" xfId="0" applyNumberFormat="1" applyFont="1" applyBorder="1" applyAlignment="1">
      <alignment horizontal="right" vertical="center" wrapText="1"/>
    </xf>
    <xf numFmtId="14" fontId="29" fillId="5" borderId="0" xfId="0" applyNumberFormat="1" applyFont="1" applyFill="1" applyAlignment="1">
      <alignment horizontal="left" vertical="center" wrapText="1"/>
    </xf>
    <xf numFmtId="14" fontId="29" fillId="5" borderId="0" xfId="0" applyNumberFormat="1" applyFont="1" applyFill="1" applyBorder="1" applyAlignment="1">
      <alignment horizontal="left" vertical="center" wrapText="1"/>
    </xf>
    <xf numFmtId="14" fontId="29" fillId="14" borderId="0" xfId="0" applyNumberFormat="1" applyFont="1" applyFill="1" applyAlignment="1">
      <alignment horizontal="left" vertical="center" wrapText="1"/>
    </xf>
    <xf numFmtId="14" fontId="47" fillId="14" borderId="0" xfId="0" applyNumberFormat="1" applyFont="1" applyFill="1" applyAlignment="1">
      <alignment horizontal="left" vertical="center" wrapText="1"/>
    </xf>
    <xf numFmtId="14" fontId="29" fillId="14" borderId="0" xfId="0" applyNumberFormat="1" applyFont="1" applyFill="1" applyBorder="1" applyAlignment="1">
      <alignment horizontal="left" vertical="center" wrapText="1"/>
    </xf>
    <xf numFmtId="3" fontId="5" fillId="14" borderId="73" xfId="0" applyNumberFormat="1" applyFont="1" applyFill="1" applyBorder="1" applyAlignment="1">
      <alignment horizontal="right" vertical="center" wrapText="1"/>
    </xf>
    <xf numFmtId="3" fontId="5" fillId="14" borderId="36" xfId="0" applyNumberFormat="1" applyFont="1" applyFill="1" applyBorder="1" applyAlignment="1">
      <alignment horizontal="right" vertical="center" wrapText="1"/>
    </xf>
    <xf numFmtId="3" fontId="2" fillId="14" borderId="73" xfId="0" applyNumberFormat="1" applyFont="1" applyFill="1" applyBorder="1" applyAlignment="1">
      <alignment horizontal="right" vertical="center" wrapText="1"/>
    </xf>
    <xf numFmtId="3" fontId="2" fillId="14" borderId="36" xfId="0" applyNumberFormat="1" applyFont="1" applyFill="1" applyBorder="1" applyAlignment="1">
      <alignment horizontal="right" vertical="center" wrapText="1"/>
    </xf>
    <xf numFmtId="3" fontId="2" fillId="14" borderId="34" xfId="0" applyNumberFormat="1" applyFont="1" applyFill="1" applyBorder="1" applyAlignment="1">
      <alignment horizontal="right" vertical="center" wrapText="1"/>
    </xf>
    <xf numFmtId="3" fontId="5" fillId="14" borderId="34" xfId="0" applyNumberFormat="1" applyFont="1" applyFill="1" applyBorder="1" applyAlignment="1">
      <alignment horizontal="right" vertical="center" wrapText="1"/>
    </xf>
    <xf numFmtId="3" fontId="2" fillId="4" borderId="33" xfId="0" applyNumberFormat="1" applyFont="1" applyFill="1" applyBorder="1" applyAlignment="1">
      <alignment horizontal="right" vertical="center" wrapText="1"/>
    </xf>
    <xf numFmtId="3" fontId="5" fillId="4" borderId="33" xfId="0" applyNumberFormat="1" applyFont="1" applyFill="1" applyBorder="1" applyAlignment="1">
      <alignment horizontal="right" vertical="center" wrapText="1"/>
    </xf>
    <xf numFmtId="3" fontId="2" fillId="4" borderId="13" xfId="0" applyNumberFormat="1" applyFont="1" applyFill="1" applyBorder="1" applyAlignment="1">
      <alignment horizontal="right" vertical="center" wrapText="1"/>
    </xf>
    <xf numFmtId="3" fontId="2" fillId="14" borderId="50" xfId="0" applyNumberFormat="1" applyFont="1" applyFill="1" applyBorder="1" applyAlignment="1">
      <alignment horizontal="right" vertical="center" wrapText="1"/>
    </xf>
    <xf numFmtId="3" fontId="2" fillId="14" borderId="12" xfId="0" applyNumberFormat="1" applyFont="1" applyFill="1" applyBorder="1" applyAlignment="1">
      <alignment horizontal="right" vertical="center" wrapText="1"/>
    </xf>
    <xf numFmtId="3" fontId="2" fillId="14" borderId="4" xfId="0" applyNumberFormat="1" applyFont="1" applyFill="1" applyBorder="1" applyAlignment="1">
      <alignment horizontal="right" vertical="center" wrapText="1"/>
    </xf>
    <xf numFmtId="0" fontId="49" fillId="0" borderId="0" xfId="0" applyFont="1"/>
    <xf numFmtId="167" fontId="34" fillId="0" borderId="0" xfId="3" applyNumberFormat="1" applyFont="1" applyFill="1" applyBorder="1"/>
    <xf numFmtId="167" fontId="34" fillId="0" borderId="0" xfId="3" applyNumberFormat="1" applyFont="1" applyBorder="1"/>
    <xf numFmtId="0" fontId="22" fillId="15" borderId="48" xfId="1" applyFont="1" applyFill="1" applyBorder="1"/>
    <xf numFmtId="0" fontId="27" fillId="15" borderId="20" xfId="1" applyFont="1" applyFill="1" applyBorder="1"/>
    <xf numFmtId="3" fontId="22" fillId="15" borderId="20" xfId="1" applyNumberFormat="1" applyFont="1" applyFill="1" applyBorder="1" applyAlignment="1">
      <alignment horizontal="right"/>
    </xf>
    <xf numFmtId="3" fontId="22" fillId="15" borderId="22" xfId="1" applyNumberFormat="1" applyFont="1" applyFill="1" applyBorder="1" applyAlignment="1">
      <alignment horizontal="right"/>
    </xf>
    <xf numFmtId="3" fontId="22" fillId="15" borderId="24" xfId="1" applyNumberFormat="1" applyFont="1" applyFill="1" applyBorder="1" applyAlignment="1">
      <alignment horizontal="right"/>
    </xf>
    <xf numFmtId="0" fontId="22" fillId="16" borderId="48" xfId="1" applyFont="1" applyFill="1" applyBorder="1"/>
    <xf numFmtId="0" fontId="27" fillId="16" borderId="20" xfId="1" applyFont="1" applyFill="1" applyBorder="1"/>
    <xf numFmtId="3" fontId="22" fillId="16" borderId="20" xfId="1" applyNumberFormat="1" applyFont="1" applyFill="1" applyBorder="1" applyAlignment="1">
      <alignment horizontal="right"/>
    </xf>
    <xf numFmtId="3" fontId="22" fillId="16" borderId="22" xfId="1" applyNumberFormat="1" applyFont="1" applyFill="1" applyBorder="1" applyAlignment="1">
      <alignment horizontal="right"/>
    </xf>
    <xf numFmtId="3" fontId="22" fillId="16" borderId="24" xfId="1" applyNumberFormat="1" applyFont="1" applyFill="1" applyBorder="1" applyAlignment="1">
      <alignment horizontal="right"/>
    </xf>
    <xf numFmtId="3" fontId="28" fillId="4" borderId="13" xfId="1" applyNumberFormat="1" applyFont="1" applyFill="1" applyBorder="1" applyAlignment="1">
      <alignment horizontal="right" wrapText="1"/>
    </xf>
    <xf numFmtId="3" fontId="19" fillId="4" borderId="13" xfId="1" applyNumberFormat="1" applyFont="1" applyFill="1" applyBorder="1" applyAlignment="1">
      <alignment horizontal="right" wrapText="1"/>
    </xf>
    <xf numFmtId="3" fontId="19" fillId="4" borderId="51" xfId="1" applyNumberFormat="1" applyFont="1" applyFill="1" applyBorder="1" applyAlignment="1">
      <alignment horizontal="right" wrapText="1"/>
    </xf>
    <xf numFmtId="3" fontId="19" fillId="17" borderId="22" xfId="1" applyNumberFormat="1" applyFont="1" applyFill="1" applyBorder="1" applyAlignment="1">
      <alignment horizontal="right" wrapText="1"/>
    </xf>
    <xf numFmtId="3" fontId="19" fillId="17" borderId="20" xfId="1" applyNumberFormat="1" applyFont="1" applyFill="1" applyBorder="1" applyAlignment="1">
      <alignment horizontal="right" wrapText="1"/>
    </xf>
    <xf numFmtId="3" fontId="19" fillId="17" borderId="5" xfId="1" applyNumberFormat="1" applyFont="1" applyFill="1" applyBorder="1" applyAlignment="1">
      <alignment horizontal="right" wrapText="1"/>
    </xf>
    <xf numFmtId="3" fontId="22" fillId="3" borderId="1" xfId="1" applyNumberFormat="1" applyFont="1" applyFill="1" applyBorder="1" applyAlignment="1">
      <alignment horizontal="right"/>
    </xf>
    <xf numFmtId="3" fontId="19" fillId="17" borderId="42" xfId="1" applyNumberFormat="1" applyFont="1" applyFill="1" applyBorder="1" applyAlignment="1">
      <alignment horizontal="right" wrapText="1"/>
    </xf>
    <xf numFmtId="3" fontId="22" fillId="0" borderId="52" xfId="1" applyNumberFormat="1" applyFont="1" applyFill="1" applyBorder="1" applyAlignment="1">
      <alignment horizontal="right"/>
    </xf>
    <xf numFmtId="3" fontId="22" fillId="0" borderId="48" xfId="1" applyNumberFormat="1" applyFont="1" applyFill="1" applyBorder="1" applyAlignment="1">
      <alignment horizontal="right"/>
    </xf>
    <xf numFmtId="3" fontId="19" fillId="17" borderId="48" xfId="1" applyNumberFormat="1" applyFont="1" applyFill="1" applyBorder="1" applyAlignment="1">
      <alignment horizontal="right" wrapText="1"/>
    </xf>
    <xf numFmtId="3" fontId="22" fillId="0" borderId="49" xfId="1" applyNumberFormat="1" applyFont="1" applyFill="1" applyBorder="1" applyAlignment="1">
      <alignment horizontal="right"/>
    </xf>
    <xf numFmtId="3" fontId="19" fillId="17" borderId="50" xfId="1" applyNumberFormat="1" applyFont="1" applyFill="1" applyBorder="1" applyAlignment="1">
      <alignment horizontal="right" wrapText="1"/>
    </xf>
    <xf numFmtId="3" fontId="19" fillId="3" borderId="56" xfId="1" applyNumberFormat="1" applyFont="1" applyFill="1" applyBorder="1" applyAlignment="1">
      <alignment horizontal="right" vertical="center" wrapText="1"/>
    </xf>
    <xf numFmtId="3" fontId="22" fillId="0" borderId="39" xfId="1" applyNumberFormat="1" applyFont="1" applyFill="1" applyBorder="1" applyAlignment="1">
      <alignment horizontal="right"/>
    </xf>
    <xf numFmtId="3" fontId="22" fillId="0" borderId="21" xfId="1" applyNumberFormat="1" applyFont="1" applyFill="1" applyBorder="1" applyAlignment="1">
      <alignment horizontal="right"/>
    </xf>
    <xf numFmtId="3" fontId="19" fillId="4" borderId="21" xfId="1" applyNumberFormat="1" applyFont="1" applyFill="1" applyBorder="1" applyAlignment="1">
      <alignment horizontal="right" wrapText="1"/>
    </xf>
    <xf numFmtId="3" fontId="22" fillId="0" borderId="28" xfId="1" applyNumberFormat="1" applyFont="1" applyFill="1" applyBorder="1" applyAlignment="1">
      <alignment horizontal="right"/>
    </xf>
    <xf numFmtId="3" fontId="19" fillId="4" borderId="74" xfId="1" applyNumberFormat="1" applyFont="1" applyFill="1" applyBorder="1" applyAlignment="1">
      <alignment horizontal="right" vertical="center" wrapText="1"/>
    </xf>
    <xf numFmtId="3" fontId="22" fillId="0" borderId="1" xfId="1" applyNumberFormat="1" applyFont="1" applyFill="1" applyBorder="1" applyAlignment="1">
      <alignment horizontal="right"/>
    </xf>
    <xf numFmtId="0" fontId="50" fillId="9" borderId="50" xfId="0" applyFont="1" applyFill="1" applyBorder="1"/>
    <xf numFmtId="0" fontId="50" fillId="9" borderId="5" xfId="0" applyFont="1" applyFill="1" applyBorder="1"/>
    <xf numFmtId="3" fontId="50" fillId="9" borderId="12" xfId="0" applyNumberFormat="1" applyFont="1" applyFill="1" applyBorder="1"/>
    <xf numFmtId="3" fontId="50" fillId="9" borderId="3" xfId="0" applyNumberFormat="1" applyFont="1" applyFill="1" applyBorder="1"/>
    <xf numFmtId="3" fontId="50" fillId="9" borderId="13" xfId="0" applyNumberFormat="1" applyFont="1" applyFill="1" applyBorder="1"/>
    <xf numFmtId="0" fontId="46" fillId="19" borderId="0" xfId="0" applyFont="1" applyFill="1"/>
    <xf numFmtId="6" fontId="32" fillId="19" borderId="0" xfId="2" applyNumberFormat="1" applyFont="1" applyFill="1" applyAlignment="1">
      <alignment vertical="center"/>
    </xf>
    <xf numFmtId="0" fontId="32" fillId="19" borderId="0" xfId="2" applyFont="1" applyFill="1" applyAlignment="1">
      <alignment vertical="center"/>
    </xf>
    <xf numFmtId="0" fontId="0" fillId="19" borderId="0" xfId="0" applyFill="1"/>
    <xf numFmtId="3" fontId="22" fillId="19" borderId="22" xfId="1" applyNumberFormat="1" applyFont="1" applyFill="1" applyBorder="1" applyAlignment="1">
      <alignment horizontal="right"/>
    </xf>
    <xf numFmtId="3" fontId="22" fillId="19" borderId="20" xfId="1" applyNumberFormat="1" applyFont="1" applyFill="1" applyBorder="1" applyAlignment="1">
      <alignment horizontal="right"/>
    </xf>
    <xf numFmtId="3" fontId="22" fillId="19" borderId="24" xfId="1" applyNumberFormat="1" applyFont="1" applyFill="1" applyBorder="1" applyAlignment="1">
      <alignment horizontal="right"/>
    </xf>
    <xf numFmtId="3" fontId="22" fillId="0" borderId="44" xfId="1" applyNumberFormat="1" applyFont="1" applyFill="1" applyBorder="1" applyAlignment="1">
      <alignment horizontal="right"/>
    </xf>
    <xf numFmtId="3" fontId="19" fillId="3" borderId="74" xfId="1" applyNumberFormat="1" applyFont="1" applyFill="1" applyBorder="1" applyAlignment="1">
      <alignment horizontal="right" vertical="center" wrapText="1"/>
    </xf>
    <xf numFmtId="3" fontId="19" fillId="18" borderId="42" xfId="1" applyNumberFormat="1" applyFont="1" applyFill="1" applyBorder="1" applyAlignment="1">
      <alignment horizontal="right" wrapText="1"/>
    </xf>
    <xf numFmtId="3" fontId="20" fillId="2" borderId="0" xfId="0" applyNumberFormat="1" applyFont="1" applyFill="1" applyAlignment="1">
      <alignment horizontal="right" vertical="center" wrapText="1"/>
    </xf>
    <xf numFmtId="3" fontId="20" fillId="2" borderId="0" xfId="0" applyNumberFormat="1" applyFont="1" applyFill="1" applyAlignment="1">
      <alignment horizontal="right" vertical="center" wrapText="1"/>
    </xf>
    <xf numFmtId="3" fontId="20" fillId="2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51" fillId="0" borderId="0" xfId="0" applyFont="1" applyAlignment="1"/>
    <xf numFmtId="0" fontId="52" fillId="0" borderId="0" xfId="0" applyFont="1"/>
    <xf numFmtId="0" fontId="51" fillId="0" borderId="0" xfId="0" applyFont="1"/>
    <xf numFmtId="0" fontId="48" fillId="0" borderId="0" xfId="0" applyFont="1"/>
    <xf numFmtId="0" fontId="48" fillId="0" borderId="0" xfId="0" applyFont="1" applyAlignment="1">
      <alignment horizontal="justify" vertical="top" wrapText="1"/>
    </xf>
    <xf numFmtId="0" fontId="27" fillId="8" borderId="43" xfId="1" applyFont="1" applyFill="1" applyBorder="1"/>
    <xf numFmtId="3" fontId="22" fillId="8" borderId="44" xfId="1" applyNumberFormat="1" applyFont="1" applyFill="1" applyBorder="1" applyAlignment="1">
      <alignment horizontal="right"/>
    </xf>
    <xf numFmtId="3" fontId="22" fillId="8" borderId="0" xfId="1" applyNumberFormat="1" applyFont="1" applyFill="1" applyBorder="1" applyAlignment="1">
      <alignment horizontal="right"/>
    </xf>
    <xf numFmtId="3" fontId="22" fillId="8" borderId="43" xfId="1" applyNumberFormat="1" applyFont="1" applyFill="1" applyBorder="1" applyAlignment="1">
      <alignment horizontal="right"/>
    </xf>
    <xf numFmtId="3" fontId="22" fillId="8" borderId="45" xfId="1" applyNumberFormat="1" applyFont="1" applyFill="1" applyBorder="1" applyAlignment="1">
      <alignment horizontal="right"/>
    </xf>
    <xf numFmtId="0" fontId="26" fillId="14" borderId="0" xfId="1" applyFont="1" applyFill="1" applyBorder="1" applyAlignment="1">
      <alignment horizontal="left" wrapText="1"/>
    </xf>
    <xf numFmtId="0" fontId="0" fillId="14" borderId="50" xfId="0" applyFill="1" applyBorder="1"/>
    <xf numFmtId="0" fontId="0" fillId="14" borderId="5" xfId="0" applyFill="1" applyBorder="1"/>
    <xf numFmtId="3" fontId="0" fillId="14" borderId="58" xfId="0" applyNumberFormat="1" applyFill="1" applyBorder="1"/>
    <xf numFmtId="3" fontId="0" fillId="14" borderId="59" xfId="0" applyNumberFormat="1" applyFill="1" applyBorder="1"/>
    <xf numFmtId="3" fontId="0" fillId="14" borderId="60" xfId="0" applyNumberFormat="1" applyFill="1" applyBorder="1"/>
    <xf numFmtId="3" fontId="0" fillId="14" borderId="61" xfId="0" applyNumberFormat="1" applyFill="1" applyBorder="1"/>
    <xf numFmtId="0" fontId="26" fillId="5" borderId="0" xfId="1" applyFont="1" applyFill="1" applyBorder="1" applyAlignment="1">
      <alignment horizontal="left" wrapText="1"/>
    </xf>
    <xf numFmtId="0" fontId="0" fillId="5" borderId="50" xfId="0" applyFill="1" applyBorder="1"/>
    <xf numFmtId="0" fontId="0" fillId="5" borderId="5" xfId="0" applyFill="1" applyBorder="1"/>
    <xf numFmtId="3" fontId="0" fillId="5" borderId="58" xfId="0" applyNumberFormat="1" applyFill="1" applyBorder="1"/>
    <xf numFmtId="3" fontId="0" fillId="5" borderId="59" xfId="0" applyNumberFormat="1" applyFill="1" applyBorder="1"/>
    <xf numFmtId="3" fontId="0" fillId="5" borderId="60" xfId="0" applyNumberFormat="1" applyFill="1" applyBorder="1"/>
    <xf numFmtId="3" fontId="0" fillId="5" borderId="61" xfId="0" applyNumberFormat="1" applyFill="1" applyBorder="1"/>
    <xf numFmtId="0" fontId="22" fillId="19" borderId="48" xfId="1" applyFont="1" applyFill="1" applyBorder="1"/>
    <xf numFmtId="0" fontId="27" fillId="19" borderId="20" xfId="1" applyFont="1" applyFill="1" applyBorder="1"/>
    <xf numFmtId="0" fontId="15" fillId="5" borderId="42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0" fillId="5" borderId="12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 wrapText="1"/>
    </xf>
    <xf numFmtId="3" fontId="17" fillId="3" borderId="5" xfId="0" applyNumberFormat="1" applyFont="1" applyFill="1" applyBorder="1" applyAlignment="1">
      <alignment horizontal="right" vertical="center" wrapText="1"/>
    </xf>
    <xf numFmtId="3" fontId="18" fillId="5" borderId="42" xfId="0" applyNumberFormat="1" applyFont="1" applyFill="1" applyBorder="1" applyAlignment="1">
      <alignment horizontal="right" vertical="center" wrapText="1"/>
    </xf>
    <xf numFmtId="3" fontId="18" fillId="5" borderId="5" xfId="0" applyNumberFormat="1" applyFont="1" applyFill="1" applyBorder="1" applyAlignment="1">
      <alignment horizontal="right" vertical="center" wrapText="1"/>
    </xf>
    <xf numFmtId="3" fontId="18" fillId="5" borderId="12" xfId="0" applyNumberFormat="1" applyFont="1" applyFill="1" applyBorder="1" applyAlignment="1">
      <alignment horizontal="right" vertical="center" wrapText="1"/>
    </xf>
    <xf numFmtId="3" fontId="18" fillId="5" borderId="4" xfId="0" applyNumberFormat="1" applyFont="1" applyFill="1" applyBorder="1" applyAlignment="1">
      <alignment horizontal="righ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53" fillId="2" borderId="29" xfId="0" applyFont="1" applyFill="1" applyBorder="1" applyAlignment="1">
      <alignment horizontal="center" vertical="center" wrapText="1"/>
    </xf>
    <xf numFmtId="3" fontId="5" fillId="2" borderId="30" xfId="0" applyNumberFormat="1" applyFont="1" applyFill="1" applyBorder="1" applyAlignment="1">
      <alignment horizontal="right" vertical="center" wrapText="1"/>
    </xf>
    <xf numFmtId="3" fontId="3" fillId="3" borderId="57" xfId="0" applyNumberFormat="1" applyFont="1" applyFill="1" applyBorder="1" applyAlignment="1">
      <alignment horizontal="center" vertical="center" wrapText="1"/>
    </xf>
    <xf numFmtId="3" fontId="3" fillId="2" borderId="57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0" fontId="53" fillId="2" borderId="22" xfId="0" applyFont="1" applyFill="1" applyBorder="1" applyAlignment="1">
      <alignment horizontal="center" vertical="center" wrapText="1"/>
    </xf>
    <xf numFmtId="0" fontId="53" fillId="2" borderId="28" xfId="0" applyFont="1" applyFill="1" applyBorder="1" applyAlignment="1">
      <alignment horizontal="center" vertical="center" wrapText="1"/>
    </xf>
    <xf numFmtId="0" fontId="53" fillId="2" borderId="30" xfId="0" applyFont="1" applyFill="1" applyBorder="1" applyAlignment="1">
      <alignment horizontal="center" vertical="center" wrapText="1"/>
    </xf>
    <xf numFmtId="0" fontId="53" fillId="2" borderId="31" xfId="0" applyFont="1" applyFill="1" applyBorder="1" applyAlignment="1">
      <alignment horizontal="center" vertical="center" wrapText="1"/>
    </xf>
    <xf numFmtId="3" fontId="5" fillId="0" borderId="32" xfId="0" applyNumberFormat="1" applyFont="1" applyFill="1" applyBorder="1" applyAlignment="1">
      <alignment horizontal="right" vertical="center" wrapText="1"/>
    </xf>
    <xf numFmtId="3" fontId="5" fillId="2" borderId="32" xfId="0" applyNumberFormat="1" applyFont="1" applyFill="1" applyBorder="1" applyAlignment="1">
      <alignment horizontal="right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0" fontId="53" fillId="0" borderId="2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53" fillId="2" borderId="40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right" vertical="center" wrapText="1"/>
    </xf>
    <xf numFmtId="0" fontId="54" fillId="2" borderId="29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7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3" fontId="5" fillId="4" borderId="21" xfId="0" applyNumberFormat="1" applyFont="1" applyFill="1" applyBorder="1" applyAlignment="1">
      <alignment horizontal="right" vertical="center" wrapText="1"/>
    </xf>
    <xf numFmtId="3" fontId="5" fillId="3" borderId="21" xfId="0" applyNumberFormat="1" applyFont="1" applyFill="1" applyBorder="1" applyAlignment="1">
      <alignment horizontal="right" vertical="center" wrapText="1"/>
    </xf>
    <xf numFmtId="3" fontId="5" fillId="3" borderId="46" xfId="0" applyNumberFormat="1" applyFont="1" applyFill="1" applyBorder="1" applyAlignment="1">
      <alignment horizontal="righ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3" fontId="5" fillId="3" borderId="7" xfId="0" applyNumberFormat="1" applyFont="1" applyFill="1" applyBorder="1" applyAlignment="1">
      <alignment horizontal="right" vertical="center" wrapText="1"/>
    </xf>
    <xf numFmtId="0" fontId="5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5" fillId="14" borderId="42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left" vertical="center" wrapText="1"/>
    </xf>
    <xf numFmtId="0" fontId="0" fillId="14" borderId="12" xfId="0" applyFont="1" applyFill="1" applyBorder="1" applyAlignment="1">
      <alignment horizontal="center" vertical="center" wrapText="1"/>
    </xf>
    <xf numFmtId="0" fontId="0" fillId="14" borderId="13" xfId="0" applyFont="1" applyFill="1" applyBorder="1" applyAlignment="1">
      <alignment horizontal="center" vertical="center" wrapText="1"/>
    </xf>
    <xf numFmtId="3" fontId="18" fillId="4" borderId="42" xfId="0" applyNumberFormat="1" applyFont="1" applyFill="1" applyBorder="1" applyAlignment="1">
      <alignment horizontal="right" vertical="center" wrapText="1"/>
    </xf>
    <xf numFmtId="3" fontId="18" fillId="14" borderId="5" xfId="0" applyNumberFormat="1" applyFont="1" applyFill="1" applyBorder="1" applyAlignment="1">
      <alignment horizontal="right" vertical="center" wrapText="1"/>
    </xf>
    <xf numFmtId="3" fontId="18" fillId="14" borderId="12" xfId="0" applyNumberFormat="1" applyFont="1" applyFill="1" applyBorder="1" applyAlignment="1">
      <alignment horizontal="right" vertical="center" wrapText="1"/>
    </xf>
    <xf numFmtId="3" fontId="18" fillId="14" borderId="4" xfId="0" applyNumberFormat="1" applyFont="1" applyFill="1" applyBorder="1" applyAlignment="1">
      <alignment horizontal="right" vertical="center" wrapText="1"/>
    </xf>
  </cellXfs>
  <cellStyles count="26">
    <cellStyle name="¬µrka" xfId="5"/>
    <cellStyle name="Comma" xfId="6"/>
    <cellStyle name="Currency" xfId="7"/>
    <cellStyle name="čárky [0]_PojFKSPUR 98  (2)" xfId="8"/>
    <cellStyle name="Date" xfId="9"/>
    <cellStyle name="Datum" xfId="10"/>
    <cellStyle name="Fixed" xfId="11"/>
    <cellStyle name="Heading1" xfId="12"/>
    <cellStyle name="Heading2" xfId="13"/>
    <cellStyle name="M·na" xfId="14"/>
    <cellStyle name="Nadpis1" xfId="15"/>
    <cellStyle name="Nadpis2" xfId="16"/>
    <cellStyle name="Normal_Tableau1" xfId="17"/>
    <cellStyle name="Normální" xfId="0" builtinId="0"/>
    <cellStyle name="Normální 2" xfId="1"/>
    <cellStyle name="normální_7-bilance2009-test" xfId="3"/>
    <cellStyle name="normální_bilance I výhledu 2009-2012 dle kapitol" xfId="2"/>
    <cellStyle name="normální_VaV -17" xfId="4"/>
    <cellStyle name="Percent" xfId="18"/>
    <cellStyle name="Pevní" xfId="19"/>
    <cellStyle name="SAPBEXaggData" xfId="20"/>
    <cellStyle name="SAPBEXaggItem" xfId="21"/>
    <cellStyle name="SAPBEXchaText" xfId="22"/>
    <cellStyle name="SAPBEXstdData" xfId="23"/>
    <cellStyle name="SAPBEXstdItem" xfId="24"/>
    <cellStyle name="Total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91"/>
  <sheetViews>
    <sheetView topLeftCell="A64" zoomScale="80" zoomScaleNormal="80" zoomScaleSheetLayoutView="75" workbookViewId="0">
      <selection activeCell="O66" sqref="O66"/>
    </sheetView>
  </sheetViews>
  <sheetFormatPr defaultRowHeight="15" x14ac:dyDescent="0.25"/>
  <cols>
    <col min="1" max="1" width="13.28515625" style="123" customWidth="1"/>
    <col min="2" max="2" width="11.7109375" style="123" customWidth="1"/>
    <col min="3" max="3" width="71.85546875" style="1" customWidth="1"/>
    <col min="4" max="5" width="10.7109375" style="1" customWidth="1"/>
    <col min="6" max="6" width="12.7109375" style="1" customWidth="1"/>
    <col min="7" max="9" width="12.7109375" style="124" customWidth="1"/>
    <col min="10" max="10" width="11.85546875" style="124" bestFit="1" customWidth="1"/>
    <col min="11" max="11" width="12.7109375" style="2" customWidth="1"/>
    <col min="12" max="16384" width="9.140625" style="1"/>
  </cols>
  <sheetData>
    <row r="1" spans="1:17" ht="25.5" customHeight="1" x14ac:dyDescent="0.25">
      <c r="I1" s="418" t="s">
        <v>222</v>
      </c>
      <c r="J1" s="419"/>
      <c r="K1" s="419"/>
    </row>
    <row r="2" spans="1:17" ht="27" customHeight="1" x14ac:dyDescent="0.25">
      <c r="A2" s="351" t="s">
        <v>217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</row>
    <row r="3" spans="1:17" ht="36" customHeight="1" x14ac:dyDescent="0.25">
      <c r="A3" s="352" t="s">
        <v>243</v>
      </c>
      <c r="B3" s="352"/>
      <c r="C3" s="352"/>
      <c r="D3" s="160"/>
      <c r="E3" s="160"/>
      <c r="F3" s="160"/>
      <c r="G3" s="160"/>
      <c r="H3" s="160"/>
      <c r="I3" s="160"/>
      <c r="J3" s="160"/>
      <c r="K3" s="350"/>
    </row>
    <row r="4" spans="1:17" ht="53.25" customHeight="1" thickBot="1" x14ac:dyDescent="0.3">
      <c r="A4" s="309" t="s">
        <v>158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5" spans="1:17" ht="30" customHeight="1" thickBot="1" x14ac:dyDescent="0.3">
      <c r="A5" s="302" t="s">
        <v>0</v>
      </c>
      <c r="B5" s="304" t="s">
        <v>1</v>
      </c>
      <c r="C5" s="304" t="s">
        <v>2</v>
      </c>
      <c r="D5" s="166"/>
      <c r="E5" s="167"/>
      <c r="F5" s="306" t="s">
        <v>3</v>
      </c>
      <c r="G5" s="307"/>
      <c r="H5" s="307"/>
      <c r="I5" s="307"/>
      <c r="J5" s="307"/>
      <c r="K5" s="308"/>
    </row>
    <row r="6" spans="1:17" ht="30" customHeight="1" thickBot="1" x14ac:dyDescent="0.3">
      <c r="A6" s="303"/>
      <c r="B6" s="305"/>
      <c r="C6" s="305"/>
      <c r="D6" s="168" t="s">
        <v>4</v>
      </c>
      <c r="E6" s="169" t="s">
        <v>5</v>
      </c>
      <c r="F6" s="161">
        <v>2012</v>
      </c>
      <c r="G6" s="162">
        <v>2013</v>
      </c>
      <c r="H6" s="163">
        <v>2014</v>
      </c>
      <c r="I6" s="164">
        <v>2015</v>
      </c>
      <c r="J6" s="165">
        <v>2016</v>
      </c>
      <c r="K6" s="3">
        <v>2017</v>
      </c>
    </row>
    <row r="7" spans="1:17" ht="30" customHeight="1" x14ac:dyDescent="0.25">
      <c r="A7" s="4" t="s">
        <v>6</v>
      </c>
      <c r="B7" s="5" t="s">
        <v>7</v>
      </c>
      <c r="C7" s="6" t="s">
        <v>8</v>
      </c>
      <c r="D7" s="7">
        <v>2003</v>
      </c>
      <c r="E7" s="8">
        <v>2011</v>
      </c>
      <c r="F7" s="9">
        <v>1452</v>
      </c>
      <c r="G7" s="10">
        <v>0</v>
      </c>
      <c r="H7" s="315">
        <v>0</v>
      </c>
      <c r="I7" s="11">
        <v>0</v>
      </c>
      <c r="J7" s="12">
        <v>0</v>
      </c>
      <c r="K7" s="316">
        <v>0</v>
      </c>
    </row>
    <row r="8" spans="1:17" ht="30" customHeight="1" x14ac:dyDescent="0.25">
      <c r="A8" s="15" t="s">
        <v>6</v>
      </c>
      <c r="B8" s="16" t="s">
        <v>9</v>
      </c>
      <c r="C8" s="17" t="s">
        <v>10</v>
      </c>
      <c r="D8" s="18">
        <v>2006</v>
      </c>
      <c r="E8" s="19">
        <v>2012</v>
      </c>
      <c r="F8" s="20">
        <v>61524</v>
      </c>
      <c r="G8" s="21">
        <v>0</v>
      </c>
      <c r="H8" s="317">
        <v>0</v>
      </c>
      <c r="I8" s="22">
        <v>0</v>
      </c>
      <c r="J8" s="23">
        <v>0</v>
      </c>
      <c r="K8" s="318">
        <v>0</v>
      </c>
    </row>
    <row r="9" spans="1:17" ht="38.25" customHeight="1" x14ac:dyDescent="0.25">
      <c r="A9" s="15" t="s">
        <v>6</v>
      </c>
      <c r="B9" s="16" t="s">
        <v>11</v>
      </c>
      <c r="C9" s="17" t="s">
        <v>12</v>
      </c>
      <c r="D9" s="18">
        <v>2002</v>
      </c>
      <c r="E9" s="19">
        <v>2013</v>
      </c>
      <c r="F9" s="20">
        <v>98304</v>
      </c>
      <c r="G9" s="21">
        <v>37351</v>
      </c>
      <c r="H9" s="317">
        <v>0</v>
      </c>
      <c r="I9" s="22">
        <v>0</v>
      </c>
      <c r="J9" s="23">
        <v>0</v>
      </c>
      <c r="K9" s="318">
        <v>0</v>
      </c>
    </row>
    <row r="10" spans="1:17" ht="24.95" customHeight="1" thickBot="1" x14ac:dyDescent="0.3">
      <c r="A10" s="25"/>
      <c r="B10" s="26"/>
      <c r="C10" s="27" t="s">
        <v>13</v>
      </c>
      <c r="D10" s="28"/>
      <c r="E10" s="29"/>
      <c r="F10" s="30">
        <f t="shared" ref="F10:K10" si="0">SUM(F7:F9)</f>
        <v>161280</v>
      </c>
      <c r="G10" s="31">
        <f t="shared" si="0"/>
        <v>37351</v>
      </c>
      <c r="H10" s="319">
        <f t="shared" si="0"/>
        <v>0</v>
      </c>
      <c r="I10" s="32">
        <f t="shared" si="0"/>
        <v>0</v>
      </c>
      <c r="J10" s="33">
        <f t="shared" si="0"/>
        <v>0</v>
      </c>
      <c r="K10" s="347">
        <v>0</v>
      </c>
    </row>
    <row r="11" spans="1:17" ht="24.95" customHeight="1" x14ac:dyDescent="0.25">
      <c r="A11" s="4" t="s">
        <v>14</v>
      </c>
      <c r="B11" s="5" t="s">
        <v>15</v>
      </c>
      <c r="C11" s="6" t="s">
        <v>16</v>
      </c>
      <c r="D11" s="7">
        <v>1993</v>
      </c>
      <c r="E11" s="8" t="s">
        <v>17</v>
      </c>
      <c r="F11" s="9">
        <v>2202983</v>
      </c>
      <c r="G11" s="10">
        <v>2460578</v>
      </c>
      <c r="H11" s="315">
        <v>2532192</v>
      </c>
      <c r="I11" s="11">
        <v>2523215</v>
      </c>
      <c r="J11" s="11">
        <v>2523215</v>
      </c>
      <c r="K11" s="342">
        <v>2523215</v>
      </c>
      <c r="Q11" s="36"/>
    </row>
    <row r="12" spans="1:17" ht="24.95" customHeight="1" x14ac:dyDescent="0.25">
      <c r="A12" s="15" t="s">
        <v>14</v>
      </c>
      <c r="B12" s="16" t="s">
        <v>18</v>
      </c>
      <c r="C12" s="17" t="s">
        <v>19</v>
      </c>
      <c r="D12" s="18">
        <v>2007</v>
      </c>
      <c r="E12" s="19" t="s">
        <v>17</v>
      </c>
      <c r="F12" s="20">
        <v>52488</v>
      </c>
      <c r="G12" s="21">
        <v>53336</v>
      </c>
      <c r="H12" s="317">
        <v>53336</v>
      </c>
      <c r="I12" s="22">
        <v>53336</v>
      </c>
      <c r="J12" s="22">
        <v>53336</v>
      </c>
      <c r="K12" s="87">
        <v>53336</v>
      </c>
    </row>
    <row r="13" spans="1:17" ht="24.95" customHeight="1" x14ac:dyDescent="0.25">
      <c r="A13" s="15" t="s">
        <v>14</v>
      </c>
      <c r="B13" s="16" t="s">
        <v>20</v>
      </c>
      <c r="C13" s="17" t="s">
        <v>21</v>
      </c>
      <c r="D13" s="18">
        <v>2003</v>
      </c>
      <c r="E13" s="19" t="s">
        <v>17</v>
      </c>
      <c r="F13" s="20">
        <v>72818</v>
      </c>
      <c r="G13" s="21">
        <v>0</v>
      </c>
      <c r="H13" s="317">
        <v>0</v>
      </c>
      <c r="I13" s="22">
        <v>0</v>
      </c>
      <c r="J13" s="22">
        <v>0</v>
      </c>
      <c r="K13" s="87">
        <v>0</v>
      </c>
    </row>
    <row r="14" spans="1:17" ht="24.95" customHeight="1" x14ac:dyDescent="0.25">
      <c r="A14" s="15" t="s">
        <v>14</v>
      </c>
      <c r="B14" s="16" t="s">
        <v>22</v>
      </c>
      <c r="C14" s="17" t="s">
        <v>23</v>
      </c>
      <c r="D14" s="18">
        <v>2003</v>
      </c>
      <c r="E14" s="19" t="s">
        <v>17</v>
      </c>
      <c r="F14" s="20">
        <v>32818</v>
      </c>
      <c r="G14" s="21">
        <v>8696</v>
      </c>
      <c r="H14" s="317">
        <v>0</v>
      </c>
      <c r="I14" s="22">
        <v>0</v>
      </c>
      <c r="J14" s="22">
        <v>0</v>
      </c>
      <c r="K14" s="87">
        <v>0</v>
      </c>
    </row>
    <row r="15" spans="1:17" ht="24.95" customHeight="1" x14ac:dyDescent="0.25">
      <c r="A15" s="15" t="s">
        <v>14</v>
      </c>
      <c r="B15" s="16" t="s">
        <v>24</v>
      </c>
      <c r="C15" s="17" t="s">
        <v>25</v>
      </c>
      <c r="D15" s="18">
        <v>1998</v>
      </c>
      <c r="E15" s="19" t="s">
        <v>17</v>
      </c>
      <c r="F15" s="20">
        <v>248936</v>
      </c>
      <c r="G15" s="21">
        <v>287334</v>
      </c>
      <c r="H15" s="317">
        <v>287337</v>
      </c>
      <c r="I15" s="22">
        <v>300000</v>
      </c>
      <c r="J15" s="22">
        <v>300000</v>
      </c>
      <c r="K15" s="87">
        <v>300000</v>
      </c>
    </row>
    <row r="16" spans="1:17" ht="24.95" customHeight="1" x14ac:dyDescent="0.25">
      <c r="A16" s="15" t="s">
        <v>14</v>
      </c>
      <c r="B16" s="16" t="s">
        <v>26</v>
      </c>
      <c r="C16" s="17" t="s">
        <v>27</v>
      </c>
      <c r="D16" s="18">
        <v>2012</v>
      </c>
      <c r="E16" s="19">
        <v>2018</v>
      </c>
      <c r="F16" s="20">
        <v>310575</v>
      </c>
      <c r="G16" s="21">
        <v>389209</v>
      </c>
      <c r="H16" s="317">
        <v>484106</v>
      </c>
      <c r="I16" s="22">
        <v>506652</v>
      </c>
      <c r="J16" s="22">
        <v>506652</v>
      </c>
      <c r="K16" s="87">
        <v>506652</v>
      </c>
    </row>
    <row r="17" spans="1:11" ht="33.75" customHeight="1" x14ac:dyDescent="0.25">
      <c r="A17" s="456" t="s">
        <v>14</v>
      </c>
      <c r="B17" s="457" t="s">
        <v>28</v>
      </c>
      <c r="C17" s="458" t="s">
        <v>245</v>
      </c>
      <c r="D17" s="76">
        <v>2015</v>
      </c>
      <c r="E17" s="77" t="s">
        <v>29</v>
      </c>
      <c r="F17" s="39"/>
      <c r="G17" s="40"/>
      <c r="H17" s="331"/>
      <c r="I17" s="459">
        <v>15000</v>
      </c>
      <c r="J17" s="459">
        <v>15000</v>
      </c>
      <c r="K17" s="343">
        <v>15000</v>
      </c>
    </row>
    <row r="18" spans="1:11" ht="45.75" customHeight="1" x14ac:dyDescent="0.25">
      <c r="A18" s="456" t="s">
        <v>14</v>
      </c>
      <c r="B18" s="457" t="s">
        <v>30</v>
      </c>
      <c r="C18" s="458" t="s">
        <v>246</v>
      </c>
      <c r="D18" s="76">
        <v>2015</v>
      </c>
      <c r="E18" s="77" t="s">
        <v>29</v>
      </c>
      <c r="F18" s="39"/>
      <c r="G18" s="40"/>
      <c r="H18" s="331"/>
      <c r="I18" s="459">
        <v>200000</v>
      </c>
      <c r="J18" s="459">
        <v>200000</v>
      </c>
      <c r="K18" s="343">
        <v>200000</v>
      </c>
    </row>
    <row r="19" spans="1:11" ht="24.95" customHeight="1" thickBot="1" x14ac:dyDescent="0.3">
      <c r="A19" s="25"/>
      <c r="B19" s="42"/>
      <c r="C19" s="43" t="s">
        <v>31</v>
      </c>
      <c r="D19" s="44"/>
      <c r="E19" s="45"/>
      <c r="F19" s="46">
        <f>SUM(F11:F17)</f>
        <v>2920618</v>
      </c>
      <c r="G19" s="47">
        <f>SUM(G11:G17)</f>
        <v>3199153</v>
      </c>
      <c r="H19" s="323">
        <f t="shared" ref="H19:K19" si="1">SUM(H11:H18)</f>
        <v>3356971</v>
      </c>
      <c r="I19" s="294">
        <f t="shared" si="1"/>
        <v>3598203</v>
      </c>
      <c r="J19" s="294">
        <f t="shared" si="1"/>
        <v>3598203</v>
      </c>
      <c r="K19" s="346">
        <v>3598203</v>
      </c>
    </row>
    <row r="20" spans="1:11" ht="25.5" customHeight="1" x14ac:dyDescent="0.25">
      <c r="A20" s="4" t="s">
        <v>32</v>
      </c>
      <c r="B20" s="49" t="s">
        <v>33</v>
      </c>
      <c r="C20" s="6" t="s">
        <v>34</v>
      </c>
      <c r="D20" s="7">
        <v>2011</v>
      </c>
      <c r="E20" s="8">
        <v>2017</v>
      </c>
      <c r="F20" s="9">
        <v>312524</v>
      </c>
      <c r="G20" s="10">
        <v>398748</v>
      </c>
      <c r="H20" s="324">
        <v>406079</v>
      </c>
      <c r="I20" s="50">
        <v>424946</v>
      </c>
      <c r="J20" s="51">
        <v>77665</v>
      </c>
      <c r="K20" s="35">
        <v>77665</v>
      </c>
    </row>
    <row r="21" spans="1:11" ht="48" customHeight="1" thickBot="1" x14ac:dyDescent="0.3">
      <c r="A21" s="461" t="s">
        <v>32</v>
      </c>
      <c r="B21" s="462" t="s">
        <v>35</v>
      </c>
      <c r="C21" s="463" t="s">
        <v>247</v>
      </c>
      <c r="D21" s="18">
        <v>2016</v>
      </c>
      <c r="E21" s="19">
        <v>2022</v>
      </c>
      <c r="F21" s="53"/>
      <c r="G21" s="21"/>
      <c r="H21" s="325"/>
      <c r="I21" s="54"/>
      <c r="J21" s="23">
        <v>347335</v>
      </c>
      <c r="K21" s="38">
        <v>347335</v>
      </c>
    </row>
    <row r="22" spans="1:11" ht="24.75" customHeight="1" thickBot="1" x14ac:dyDescent="0.3">
      <c r="A22" s="460"/>
      <c r="B22" s="56"/>
      <c r="C22" s="43" t="s">
        <v>36</v>
      </c>
      <c r="D22" s="44"/>
      <c r="E22" s="45"/>
      <c r="F22" s="46">
        <f>SUM(F20)</f>
        <v>312524</v>
      </c>
      <c r="G22" s="47">
        <f>SUM(G20)</f>
        <v>398748</v>
      </c>
      <c r="H22" s="326">
        <f t="shared" ref="H22:K22" si="2">SUM(H20+H21)</f>
        <v>406079</v>
      </c>
      <c r="I22" s="295">
        <f t="shared" si="2"/>
        <v>424946</v>
      </c>
      <c r="J22" s="296">
        <f t="shared" si="2"/>
        <v>425000</v>
      </c>
      <c r="K22" s="348">
        <v>425000</v>
      </c>
    </row>
    <row r="23" spans="1:11" ht="24.95" customHeight="1" x14ac:dyDescent="0.25">
      <c r="A23" s="57" t="s">
        <v>37</v>
      </c>
      <c r="B23" s="58" t="s">
        <v>38</v>
      </c>
      <c r="C23" s="59" t="s">
        <v>39</v>
      </c>
      <c r="D23" s="60">
        <v>2008</v>
      </c>
      <c r="E23" s="61">
        <v>2012</v>
      </c>
      <c r="F23" s="62">
        <v>47703</v>
      </c>
      <c r="G23" s="63">
        <v>0</v>
      </c>
      <c r="H23" s="327">
        <v>0</v>
      </c>
      <c r="I23" s="64">
        <v>0</v>
      </c>
      <c r="J23" s="65">
        <v>0</v>
      </c>
      <c r="K23" s="344">
        <v>0</v>
      </c>
    </row>
    <row r="24" spans="1:11" ht="24.95" customHeight="1" x14ac:dyDescent="0.25">
      <c r="A24" s="15" t="s">
        <v>37</v>
      </c>
      <c r="B24" s="16" t="s">
        <v>40</v>
      </c>
      <c r="C24" s="17" t="s">
        <v>41</v>
      </c>
      <c r="D24" s="18">
        <v>2008</v>
      </c>
      <c r="E24" s="19">
        <v>2012</v>
      </c>
      <c r="F24" s="20">
        <v>57255</v>
      </c>
      <c r="G24" s="21">
        <v>0</v>
      </c>
      <c r="H24" s="317">
        <v>0</v>
      </c>
      <c r="I24" s="22">
        <v>0</v>
      </c>
      <c r="J24" s="23">
        <v>0</v>
      </c>
      <c r="K24" s="38">
        <v>0</v>
      </c>
    </row>
    <row r="25" spans="1:11" ht="24.95" customHeight="1" x14ac:dyDescent="0.25">
      <c r="A25" s="15" t="s">
        <v>37</v>
      </c>
      <c r="B25" s="16" t="s">
        <v>42</v>
      </c>
      <c r="C25" s="66" t="s">
        <v>43</v>
      </c>
      <c r="D25" s="18">
        <v>2011</v>
      </c>
      <c r="E25" s="19">
        <v>2017</v>
      </c>
      <c r="F25" s="20">
        <v>188874</v>
      </c>
      <c r="G25" s="21">
        <v>297837</v>
      </c>
      <c r="H25" s="317">
        <v>323000</v>
      </c>
      <c r="I25" s="22">
        <v>313000</v>
      </c>
      <c r="J25" s="37">
        <v>123000</v>
      </c>
      <c r="K25" s="38">
        <v>123000</v>
      </c>
    </row>
    <row r="26" spans="1:11" ht="25.5" customHeight="1" x14ac:dyDescent="0.25">
      <c r="A26" s="15" t="s">
        <v>37</v>
      </c>
      <c r="B26" s="464" t="s">
        <v>44</v>
      </c>
      <c r="C26" s="458" t="s">
        <v>248</v>
      </c>
      <c r="D26" s="465">
        <v>2015</v>
      </c>
      <c r="E26" s="466">
        <v>2022</v>
      </c>
      <c r="F26" s="20"/>
      <c r="G26" s="67"/>
      <c r="H26" s="329"/>
      <c r="I26" s="90">
        <v>20000</v>
      </c>
      <c r="J26" s="467">
        <v>110000</v>
      </c>
      <c r="K26" s="340">
        <v>110000</v>
      </c>
    </row>
    <row r="27" spans="1:11" ht="31.5" customHeight="1" x14ac:dyDescent="0.25">
      <c r="A27" s="15" t="s">
        <v>37</v>
      </c>
      <c r="B27" s="464" t="s">
        <v>45</v>
      </c>
      <c r="C27" s="458" t="s">
        <v>249</v>
      </c>
      <c r="D27" s="465">
        <v>2016</v>
      </c>
      <c r="E27" s="466">
        <v>2021</v>
      </c>
      <c r="F27" s="20"/>
      <c r="G27" s="67"/>
      <c r="H27" s="329"/>
      <c r="I27" s="90"/>
      <c r="J27" s="467">
        <v>100000</v>
      </c>
      <c r="K27" s="340">
        <v>100000</v>
      </c>
    </row>
    <row r="28" spans="1:11" ht="24.95" customHeight="1" thickBot="1" x14ac:dyDescent="0.3">
      <c r="A28" s="41"/>
      <c r="B28" s="42"/>
      <c r="C28" s="43" t="s">
        <v>46</v>
      </c>
      <c r="D28" s="44"/>
      <c r="E28" s="45"/>
      <c r="F28" s="46">
        <f t="shared" ref="F28:K28" si="3">SUM(F23:F27)</f>
        <v>293832</v>
      </c>
      <c r="G28" s="47">
        <f t="shared" si="3"/>
        <v>297837</v>
      </c>
      <c r="H28" s="323">
        <f t="shared" si="3"/>
        <v>323000</v>
      </c>
      <c r="I28" s="294">
        <f t="shared" si="3"/>
        <v>333000</v>
      </c>
      <c r="J28" s="297">
        <f t="shared" si="3"/>
        <v>333000</v>
      </c>
      <c r="K28" s="348">
        <v>333000</v>
      </c>
    </row>
    <row r="29" spans="1:11" ht="24.95" customHeight="1" x14ac:dyDescent="0.25">
      <c r="A29" s="48" t="s">
        <v>47</v>
      </c>
      <c r="B29" s="49" t="s">
        <v>48</v>
      </c>
      <c r="C29" s="68" t="s">
        <v>49</v>
      </c>
      <c r="D29" s="7">
        <v>2009</v>
      </c>
      <c r="E29" s="8">
        <v>2017</v>
      </c>
      <c r="F29" s="9">
        <v>3047888</v>
      </c>
      <c r="G29" s="10">
        <v>2020039</v>
      </c>
      <c r="H29" s="315">
        <v>1057226</v>
      </c>
      <c r="I29" s="50">
        <v>349818</v>
      </c>
      <c r="J29" s="34">
        <v>699818</v>
      </c>
      <c r="K29" s="35">
        <v>699818</v>
      </c>
    </row>
    <row r="30" spans="1:11" ht="24.95" customHeight="1" thickBot="1" x14ac:dyDescent="0.3">
      <c r="A30" s="55"/>
      <c r="B30" s="56"/>
      <c r="C30" s="43" t="s">
        <v>50</v>
      </c>
      <c r="D30" s="44"/>
      <c r="E30" s="45"/>
      <c r="F30" s="46">
        <f>SUM(F29)</f>
        <v>3047888</v>
      </c>
      <c r="G30" s="47">
        <v>2020039</v>
      </c>
      <c r="H30" s="323">
        <f>SUM(H29)</f>
        <v>1057226</v>
      </c>
      <c r="I30" s="295">
        <f>SUM(I29)</f>
        <v>349818</v>
      </c>
      <c r="J30" s="296">
        <f>J29</f>
        <v>699818</v>
      </c>
      <c r="K30" s="348">
        <v>699818</v>
      </c>
    </row>
    <row r="31" spans="1:11" ht="24.95" customHeight="1" x14ac:dyDescent="0.25">
      <c r="A31" s="48" t="s">
        <v>51</v>
      </c>
      <c r="B31" s="5" t="s">
        <v>17</v>
      </c>
      <c r="C31" s="71" t="s">
        <v>52</v>
      </c>
      <c r="D31" s="7" t="s">
        <v>17</v>
      </c>
      <c r="E31" s="8" t="s">
        <v>17</v>
      </c>
      <c r="F31" s="9">
        <v>1055662</v>
      </c>
      <c r="G31" s="10">
        <v>1165308</v>
      </c>
      <c r="H31" s="315">
        <v>1165308</v>
      </c>
      <c r="I31" s="11">
        <v>1165308</v>
      </c>
      <c r="J31" s="12">
        <v>1165308</v>
      </c>
      <c r="K31" s="35">
        <v>1165308</v>
      </c>
    </row>
    <row r="32" spans="1:11" ht="24.95" customHeight="1" x14ac:dyDescent="0.25">
      <c r="A32" s="72" t="s">
        <v>51</v>
      </c>
      <c r="B32" s="16" t="s">
        <v>17</v>
      </c>
      <c r="C32" s="66" t="s">
        <v>53</v>
      </c>
      <c r="D32" s="18">
        <v>2011</v>
      </c>
      <c r="E32" s="19" t="s">
        <v>17</v>
      </c>
      <c r="F32" s="20">
        <v>820293</v>
      </c>
      <c r="G32" s="21">
        <v>799632</v>
      </c>
      <c r="H32" s="317">
        <v>795745</v>
      </c>
      <c r="I32" s="22">
        <v>795745</v>
      </c>
      <c r="J32" s="23">
        <v>795745</v>
      </c>
      <c r="K32" s="38">
        <v>795745</v>
      </c>
    </row>
    <row r="33" spans="1:16" ht="24.95" customHeight="1" x14ac:dyDescent="0.25">
      <c r="A33" s="72" t="s">
        <v>51</v>
      </c>
      <c r="B33" s="16" t="s">
        <v>54</v>
      </c>
      <c r="C33" s="17" t="s">
        <v>55</v>
      </c>
      <c r="D33" s="18">
        <v>1998</v>
      </c>
      <c r="E33" s="19">
        <v>2012</v>
      </c>
      <c r="F33" s="20">
        <v>135950</v>
      </c>
      <c r="G33" s="21">
        <v>0</v>
      </c>
      <c r="H33" s="317">
        <v>0</v>
      </c>
      <c r="I33" s="22">
        <v>0</v>
      </c>
      <c r="J33" s="23">
        <v>0</v>
      </c>
      <c r="K33" s="38">
        <v>0</v>
      </c>
    </row>
    <row r="34" spans="1:16" ht="24.95" customHeight="1" x14ac:dyDescent="0.25">
      <c r="A34" s="72" t="s">
        <v>51</v>
      </c>
      <c r="B34" s="16" t="s">
        <v>56</v>
      </c>
      <c r="C34" s="17" t="s">
        <v>57</v>
      </c>
      <c r="D34" s="18">
        <v>2011</v>
      </c>
      <c r="E34" s="19">
        <v>2017</v>
      </c>
      <c r="F34" s="20">
        <v>65826</v>
      </c>
      <c r="G34" s="21">
        <v>62487</v>
      </c>
      <c r="H34" s="317">
        <v>106212</v>
      </c>
      <c r="I34" s="22">
        <v>131485</v>
      </c>
      <c r="J34" s="23">
        <v>105000</v>
      </c>
      <c r="K34" s="38">
        <v>105000</v>
      </c>
    </row>
    <row r="35" spans="1:16" ht="24.95" customHeight="1" x14ac:dyDescent="0.25">
      <c r="A35" s="72" t="s">
        <v>51</v>
      </c>
      <c r="B35" s="16" t="s">
        <v>58</v>
      </c>
      <c r="C35" s="17" t="s">
        <v>59</v>
      </c>
      <c r="D35" s="18">
        <v>2011</v>
      </c>
      <c r="E35" s="19">
        <v>2017</v>
      </c>
      <c r="F35" s="20">
        <v>33922</v>
      </c>
      <c r="G35" s="21">
        <v>59309</v>
      </c>
      <c r="H35" s="317">
        <v>83980</v>
      </c>
      <c r="I35" s="22">
        <v>88700</v>
      </c>
      <c r="J35" s="23">
        <v>60000</v>
      </c>
      <c r="K35" s="38">
        <v>60000</v>
      </c>
    </row>
    <row r="36" spans="1:16" ht="24.95" customHeight="1" x14ac:dyDescent="0.25">
      <c r="A36" s="72" t="s">
        <v>51</v>
      </c>
      <c r="B36" s="16" t="s">
        <v>60</v>
      </c>
      <c r="C36" s="17" t="s">
        <v>61</v>
      </c>
      <c r="D36" s="18">
        <v>2011</v>
      </c>
      <c r="E36" s="19">
        <v>2017</v>
      </c>
      <c r="F36" s="20">
        <v>71732</v>
      </c>
      <c r="G36" s="21">
        <v>91004</v>
      </c>
      <c r="H36" s="317">
        <v>114362</v>
      </c>
      <c r="I36" s="22">
        <v>130150</v>
      </c>
      <c r="J36" s="23">
        <v>105000</v>
      </c>
      <c r="K36" s="38">
        <v>105000</v>
      </c>
    </row>
    <row r="37" spans="1:16" ht="24.95" customHeight="1" x14ac:dyDescent="0.25">
      <c r="A37" s="72" t="s">
        <v>51</v>
      </c>
      <c r="B37" s="16" t="s">
        <v>62</v>
      </c>
      <c r="C37" s="17" t="s">
        <v>63</v>
      </c>
      <c r="D37" s="18">
        <v>2011</v>
      </c>
      <c r="E37" s="19">
        <v>2017</v>
      </c>
      <c r="F37" s="20">
        <v>52693</v>
      </c>
      <c r="G37" s="21">
        <v>136702</v>
      </c>
      <c r="H37" s="317">
        <v>167656</v>
      </c>
      <c r="I37" s="22">
        <v>190000</v>
      </c>
      <c r="J37" s="23">
        <v>165000</v>
      </c>
      <c r="K37" s="38">
        <v>165000</v>
      </c>
    </row>
    <row r="38" spans="1:16" ht="24.95" customHeight="1" x14ac:dyDescent="0.25">
      <c r="A38" s="72" t="s">
        <v>51</v>
      </c>
      <c r="B38" s="16" t="s">
        <v>64</v>
      </c>
      <c r="C38" s="17" t="s">
        <v>65</v>
      </c>
      <c r="D38" s="18">
        <v>2011</v>
      </c>
      <c r="E38" s="19">
        <v>2017</v>
      </c>
      <c r="F38" s="20">
        <v>78600</v>
      </c>
      <c r="G38" s="21">
        <v>135469</v>
      </c>
      <c r="H38" s="317">
        <v>145893</v>
      </c>
      <c r="I38" s="22">
        <v>161665</v>
      </c>
      <c r="J38" s="23">
        <v>95000</v>
      </c>
      <c r="K38" s="38">
        <v>95000</v>
      </c>
    </row>
    <row r="39" spans="1:16" ht="24.95" customHeight="1" x14ac:dyDescent="0.25">
      <c r="A39" s="72" t="s">
        <v>51</v>
      </c>
      <c r="B39" s="16" t="s">
        <v>66</v>
      </c>
      <c r="C39" s="17" t="s">
        <v>67</v>
      </c>
      <c r="D39" s="18">
        <v>2012</v>
      </c>
      <c r="E39" s="19">
        <v>2019</v>
      </c>
      <c r="F39" s="20">
        <v>40000</v>
      </c>
      <c r="G39" s="21">
        <v>57255</v>
      </c>
      <c r="H39" s="317">
        <v>70000</v>
      </c>
      <c r="I39" s="22">
        <v>75000</v>
      </c>
      <c r="J39" s="23">
        <v>70000</v>
      </c>
      <c r="K39" s="38">
        <v>70000</v>
      </c>
    </row>
    <row r="40" spans="1:16" ht="24.95" customHeight="1" x14ac:dyDescent="0.25">
      <c r="A40" s="72" t="s">
        <v>51</v>
      </c>
      <c r="B40" s="16" t="s">
        <v>68</v>
      </c>
      <c r="C40" s="17" t="s">
        <v>69</v>
      </c>
      <c r="D40" s="18">
        <v>2012</v>
      </c>
      <c r="E40" s="19">
        <v>2019</v>
      </c>
      <c r="F40" s="20">
        <v>20000</v>
      </c>
      <c r="G40" s="21">
        <v>76340</v>
      </c>
      <c r="H40" s="317">
        <v>100000</v>
      </c>
      <c r="I40" s="22">
        <v>100000</v>
      </c>
      <c r="J40" s="23">
        <v>100000</v>
      </c>
      <c r="K40" s="38">
        <v>100000</v>
      </c>
    </row>
    <row r="41" spans="1:16" ht="24.95" customHeight="1" x14ac:dyDescent="0.25">
      <c r="A41" s="72" t="s">
        <v>51</v>
      </c>
      <c r="B41" s="16" t="s">
        <v>70</v>
      </c>
      <c r="C41" s="17" t="s">
        <v>71</v>
      </c>
      <c r="D41" s="18">
        <v>1996</v>
      </c>
      <c r="E41" s="19">
        <v>2012</v>
      </c>
      <c r="F41" s="20">
        <v>98328</v>
      </c>
      <c r="G41" s="21">
        <v>0</v>
      </c>
      <c r="H41" s="317">
        <v>0</v>
      </c>
      <c r="I41" s="22">
        <v>0</v>
      </c>
      <c r="J41" s="23">
        <v>0</v>
      </c>
      <c r="K41" s="38">
        <v>0</v>
      </c>
    </row>
    <row r="42" spans="1:16" ht="24.95" customHeight="1" x14ac:dyDescent="0.25">
      <c r="A42" s="72" t="s">
        <v>51</v>
      </c>
      <c r="B42" s="16" t="s">
        <v>72</v>
      </c>
      <c r="C42" s="17" t="s">
        <v>73</v>
      </c>
      <c r="D42" s="18">
        <v>1993</v>
      </c>
      <c r="E42" s="19">
        <v>2012</v>
      </c>
      <c r="F42" s="20">
        <v>27987</v>
      </c>
      <c r="G42" s="21">
        <v>0</v>
      </c>
      <c r="H42" s="317">
        <v>0</v>
      </c>
      <c r="I42" s="22">
        <v>0</v>
      </c>
      <c r="J42" s="23">
        <v>0</v>
      </c>
      <c r="K42" s="38">
        <v>0</v>
      </c>
    </row>
    <row r="43" spans="1:16" ht="24.95" customHeight="1" x14ac:dyDescent="0.25">
      <c r="A43" s="72" t="s">
        <v>51</v>
      </c>
      <c r="B43" s="16" t="s">
        <v>74</v>
      </c>
      <c r="C43" s="17" t="s">
        <v>75</v>
      </c>
      <c r="D43" s="18">
        <v>1993</v>
      </c>
      <c r="E43" s="19">
        <v>2012</v>
      </c>
      <c r="F43" s="20">
        <v>49700</v>
      </c>
      <c r="G43" s="21">
        <v>0</v>
      </c>
      <c r="H43" s="317">
        <v>0</v>
      </c>
      <c r="I43" s="22">
        <v>0</v>
      </c>
      <c r="J43" s="23">
        <v>0</v>
      </c>
      <c r="K43" s="38">
        <v>0</v>
      </c>
    </row>
    <row r="44" spans="1:16" ht="24.95" customHeight="1" x14ac:dyDescent="0.25">
      <c r="A44" s="72" t="s">
        <v>51</v>
      </c>
      <c r="B44" s="16" t="s">
        <v>76</v>
      </c>
      <c r="C44" s="17" t="s">
        <v>77</v>
      </c>
      <c r="D44" s="18">
        <v>1994</v>
      </c>
      <c r="E44" s="19">
        <v>2012</v>
      </c>
      <c r="F44" s="20">
        <v>50796</v>
      </c>
      <c r="G44" s="21">
        <v>0</v>
      </c>
      <c r="H44" s="317">
        <v>0</v>
      </c>
      <c r="I44" s="22">
        <v>0</v>
      </c>
      <c r="J44" s="23">
        <v>0</v>
      </c>
      <c r="K44" s="38">
        <v>0</v>
      </c>
    </row>
    <row r="45" spans="1:16" ht="24.95" customHeight="1" x14ac:dyDescent="0.25">
      <c r="A45" s="72" t="s">
        <v>51</v>
      </c>
      <c r="B45" s="16" t="s">
        <v>78</v>
      </c>
      <c r="C45" s="17" t="s">
        <v>79</v>
      </c>
      <c r="D45" s="18">
        <v>2013</v>
      </c>
      <c r="E45" s="19">
        <v>2017</v>
      </c>
      <c r="F45" s="20">
        <v>0</v>
      </c>
      <c r="G45" s="21">
        <v>123266</v>
      </c>
      <c r="H45" s="317">
        <v>141756</v>
      </c>
      <c r="I45" s="22">
        <v>184610</v>
      </c>
      <c r="J45" s="23">
        <v>227301</v>
      </c>
      <c r="K45" s="38">
        <v>227301</v>
      </c>
    </row>
    <row r="46" spans="1:16" ht="24.95" customHeight="1" x14ac:dyDescent="0.25">
      <c r="A46" s="72" t="s">
        <v>51</v>
      </c>
      <c r="B46" s="16" t="s">
        <v>80</v>
      </c>
      <c r="C46" s="17" t="s">
        <v>81</v>
      </c>
      <c r="D46" s="18">
        <v>2013</v>
      </c>
      <c r="E46" s="19">
        <v>2020</v>
      </c>
      <c r="F46" s="20">
        <v>0</v>
      </c>
      <c r="G46" s="21">
        <v>133270</v>
      </c>
      <c r="H46" s="317">
        <v>958431</v>
      </c>
      <c r="I46" s="22">
        <v>1644766</v>
      </c>
      <c r="J46" s="23">
        <v>1400000</v>
      </c>
      <c r="K46" s="38">
        <v>1400000</v>
      </c>
    </row>
    <row r="47" spans="1:16" ht="24.95" customHeight="1" x14ac:dyDescent="0.25">
      <c r="A47" s="72" t="s">
        <v>51</v>
      </c>
      <c r="B47" s="16" t="s">
        <v>82</v>
      </c>
      <c r="C47" s="17" t="s">
        <v>83</v>
      </c>
      <c r="D47" s="18">
        <v>2016</v>
      </c>
      <c r="E47" s="19">
        <v>2020</v>
      </c>
      <c r="F47" s="20">
        <v>0</v>
      </c>
      <c r="G47" s="21">
        <v>0</v>
      </c>
      <c r="H47" s="317">
        <v>0</v>
      </c>
      <c r="I47" s="22">
        <v>0</v>
      </c>
      <c r="J47" s="23">
        <v>1100000</v>
      </c>
      <c r="K47" s="38">
        <v>1100000</v>
      </c>
      <c r="P47" s="36"/>
    </row>
    <row r="48" spans="1:16" ht="24.95" customHeight="1" x14ac:dyDescent="0.25">
      <c r="A48" s="73" t="s">
        <v>51</v>
      </c>
      <c r="B48" s="74" t="s">
        <v>84</v>
      </c>
      <c r="C48" s="75" t="s">
        <v>85</v>
      </c>
      <c r="D48" s="76"/>
      <c r="E48" s="77"/>
      <c r="F48" s="30"/>
      <c r="G48" s="31"/>
      <c r="H48" s="331"/>
      <c r="I48" s="459">
        <v>100000</v>
      </c>
      <c r="J48" s="468">
        <v>100000</v>
      </c>
      <c r="K48" s="340">
        <v>100000</v>
      </c>
    </row>
    <row r="49" spans="1:12" ht="24.95" customHeight="1" thickBot="1" x14ac:dyDescent="0.3">
      <c r="A49" s="78"/>
      <c r="B49" s="42"/>
      <c r="C49" s="43" t="s">
        <v>86</v>
      </c>
      <c r="D49" s="44"/>
      <c r="E49" s="45"/>
      <c r="F49" s="46">
        <f t="shared" ref="F49:K49" si="4">SUM(F31:F48)</f>
        <v>2601489</v>
      </c>
      <c r="G49" s="47">
        <f t="shared" si="4"/>
        <v>2840042</v>
      </c>
      <c r="H49" s="323">
        <f t="shared" si="4"/>
        <v>3849343</v>
      </c>
      <c r="I49" s="294">
        <f t="shared" si="4"/>
        <v>4767429</v>
      </c>
      <c r="J49" s="297">
        <f t="shared" si="4"/>
        <v>5488354</v>
      </c>
      <c r="K49" s="348">
        <v>5488354</v>
      </c>
    </row>
    <row r="50" spans="1:12" ht="24.95" customHeight="1" x14ac:dyDescent="0.25">
      <c r="A50" s="48" t="s">
        <v>87</v>
      </c>
      <c r="B50" s="49" t="s">
        <v>88</v>
      </c>
      <c r="C50" s="6" t="s">
        <v>89</v>
      </c>
      <c r="D50" s="7">
        <v>2010</v>
      </c>
      <c r="E50" s="8">
        <v>2015</v>
      </c>
      <c r="F50" s="9">
        <v>143138</v>
      </c>
      <c r="G50" s="10">
        <v>125000</v>
      </c>
      <c r="H50" s="324">
        <v>100000</v>
      </c>
      <c r="I50" s="50">
        <v>100000</v>
      </c>
      <c r="J50" s="51">
        <v>0</v>
      </c>
      <c r="K50" s="35">
        <v>0</v>
      </c>
    </row>
    <row r="51" spans="1:12" ht="24.95" customHeight="1" x14ac:dyDescent="0.25">
      <c r="A51" s="72" t="s">
        <v>87</v>
      </c>
      <c r="B51" s="79" t="s">
        <v>90</v>
      </c>
      <c r="C51" s="17" t="s">
        <v>91</v>
      </c>
      <c r="D51" s="18">
        <v>2010</v>
      </c>
      <c r="E51" s="19">
        <v>2015</v>
      </c>
      <c r="F51" s="20">
        <v>400788</v>
      </c>
      <c r="G51" s="21">
        <v>440145</v>
      </c>
      <c r="H51" s="332">
        <v>470000</v>
      </c>
      <c r="I51" s="24">
        <v>200000</v>
      </c>
      <c r="J51" s="80">
        <v>0</v>
      </c>
      <c r="K51" s="38">
        <v>0</v>
      </c>
    </row>
    <row r="52" spans="1:12" s="36" customFormat="1" ht="24.95" customHeight="1" x14ac:dyDescent="0.25">
      <c r="A52" s="81" t="s">
        <v>87</v>
      </c>
      <c r="B52" s="82" t="s">
        <v>92</v>
      </c>
      <c r="C52" s="83" t="s">
        <v>93</v>
      </c>
      <c r="D52" s="84">
        <v>2015</v>
      </c>
      <c r="E52" s="85">
        <v>2020</v>
      </c>
      <c r="F52" s="86">
        <v>0</v>
      </c>
      <c r="G52" s="87">
        <v>0</v>
      </c>
      <c r="H52" s="333">
        <v>0</v>
      </c>
      <c r="I52" s="88">
        <v>0</v>
      </c>
      <c r="J52" s="467">
        <v>297671</v>
      </c>
      <c r="K52" s="340">
        <v>297671</v>
      </c>
    </row>
    <row r="53" spans="1:12" s="36" customFormat="1" ht="35.25" customHeight="1" x14ac:dyDescent="0.25">
      <c r="A53" s="89" t="s">
        <v>87</v>
      </c>
      <c r="B53" s="469" t="s">
        <v>45</v>
      </c>
      <c r="C53" s="470" t="s">
        <v>250</v>
      </c>
      <c r="D53" s="84">
        <v>2016</v>
      </c>
      <c r="E53" s="85">
        <v>2021</v>
      </c>
      <c r="F53" s="20"/>
      <c r="G53" s="67"/>
      <c r="H53" s="334"/>
      <c r="I53" s="90"/>
      <c r="J53" s="91">
        <v>0</v>
      </c>
      <c r="K53" s="340">
        <v>0</v>
      </c>
      <c r="L53" s="92"/>
    </row>
    <row r="54" spans="1:12" ht="24.95" customHeight="1" thickBot="1" x14ac:dyDescent="0.3">
      <c r="A54" s="55"/>
      <c r="B54" s="56"/>
      <c r="C54" s="43" t="s">
        <v>94</v>
      </c>
      <c r="D54" s="44"/>
      <c r="E54" s="45"/>
      <c r="F54" s="46">
        <f t="shared" ref="F54:K54" si="5">SUM(F50:F53)</f>
        <v>543926</v>
      </c>
      <c r="G54" s="93">
        <f t="shared" si="5"/>
        <v>565145</v>
      </c>
      <c r="H54" s="326">
        <f t="shared" si="5"/>
        <v>570000</v>
      </c>
      <c r="I54" s="295">
        <f t="shared" si="5"/>
        <v>300000</v>
      </c>
      <c r="J54" s="297">
        <f t="shared" si="5"/>
        <v>297671</v>
      </c>
      <c r="K54" s="348">
        <v>297671</v>
      </c>
    </row>
    <row r="55" spans="1:12" ht="24.95" customHeight="1" x14ac:dyDescent="0.25">
      <c r="A55" s="4" t="s">
        <v>95</v>
      </c>
      <c r="B55" s="5" t="s">
        <v>96</v>
      </c>
      <c r="C55" s="6" t="s">
        <v>97</v>
      </c>
      <c r="D55" s="7">
        <v>2010</v>
      </c>
      <c r="E55" s="8">
        <v>2015</v>
      </c>
      <c r="F55" s="9">
        <v>711971</v>
      </c>
      <c r="G55" s="94">
        <v>818767</v>
      </c>
      <c r="H55" s="324">
        <v>900000</v>
      </c>
      <c r="I55" s="50">
        <v>700000</v>
      </c>
      <c r="J55" s="51">
        <v>0</v>
      </c>
      <c r="K55" s="35">
        <v>0</v>
      </c>
    </row>
    <row r="56" spans="1:12" ht="30" x14ac:dyDescent="0.25">
      <c r="A56" s="95" t="s">
        <v>95</v>
      </c>
      <c r="B56" s="471" t="s">
        <v>98</v>
      </c>
      <c r="C56" s="470" t="s">
        <v>251</v>
      </c>
      <c r="D56" s="96"/>
      <c r="E56" s="97"/>
      <c r="F56" s="98"/>
      <c r="G56" s="99"/>
      <c r="H56" s="329"/>
      <c r="I56" s="90">
        <v>350000</v>
      </c>
      <c r="J56" s="467">
        <v>1031768</v>
      </c>
      <c r="K56" s="340">
        <v>1031768</v>
      </c>
    </row>
    <row r="57" spans="1:12" ht="24.95" customHeight="1" thickBot="1" x14ac:dyDescent="0.3">
      <c r="A57" s="25"/>
      <c r="B57" s="42"/>
      <c r="C57" s="43" t="s">
        <v>99</v>
      </c>
      <c r="D57" s="44"/>
      <c r="E57" s="45"/>
      <c r="F57" s="46">
        <f t="shared" ref="F57:H57" si="6">SUM(F55:F56)</f>
        <v>711971</v>
      </c>
      <c r="G57" s="93">
        <f t="shared" si="6"/>
        <v>818767</v>
      </c>
      <c r="H57" s="326">
        <f t="shared" si="6"/>
        <v>900000</v>
      </c>
      <c r="I57" s="295">
        <f t="shared" ref="I57:K57" si="7">SUM(I55:I56)</f>
        <v>1050000</v>
      </c>
      <c r="J57" s="296">
        <f t="shared" si="7"/>
        <v>1031768</v>
      </c>
      <c r="K57" s="348">
        <v>1031768</v>
      </c>
    </row>
    <row r="58" spans="1:12" ht="24.95" customHeight="1" x14ac:dyDescent="0.25">
      <c r="A58" s="100" t="s">
        <v>100</v>
      </c>
      <c r="B58" s="101" t="s">
        <v>101</v>
      </c>
      <c r="C58" s="6" t="s">
        <v>102</v>
      </c>
      <c r="D58" s="102">
        <v>2007</v>
      </c>
      <c r="E58" s="103">
        <v>2012</v>
      </c>
      <c r="F58" s="9">
        <v>95472</v>
      </c>
      <c r="G58" s="94">
        <v>0</v>
      </c>
      <c r="H58" s="335">
        <v>0</v>
      </c>
      <c r="I58" s="104">
        <v>0</v>
      </c>
      <c r="J58" s="105">
        <v>0</v>
      </c>
      <c r="K58" s="35">
        <v>0</v>
      </c>
    </row>
    <row r="59" spans="1:12" ht="24.95" customHeight="1" x14ac:dyDescent="0.25">
      <c r="A59" s="106" t="s">
        <v>100</v>
      </c>
      <c r="B59" s="107" t="s">
        <v>103</v>
      </c>
      <c r="C59" s="59" t="s">
        <v>104</v>
      </c>
      <c r="D59" s="60">
        <v>2009</v>
      </c>
      <c r="E59" s="61">
        <v>2014</v>
      </c>
      <c r="F59" s="62">
        <v>159635</v>
      </c>
      <c r="G59" s="63">
        <v>184977</v>
      </c>
      <c r="H59" s="327">
        <v>154552</v>
      </c>
      <c r="I59" s="14">
        <v>0</v>
      </c>
      <c r="J59" s="108">
        <v>0</v>
      </c>
      <c r="K59" s="344">
        <v>0</v>
      </c>
    </row>
    <row r="60" spans="1:12" ht="24.95" customHeight="1" x14ac:dyDescent="0.25">
      <c r="A60" s="15" t="s">
        <v>100</v>
      </c>
      <c r="B60" s="16" t="s">
        <v>105</v>
      </c>
      <c r="C60" s="17" t="s">
        <v>106</v>
      </c>
      <c r="D60" s="18">
        <v>2012</v>
      </c>
      <c r="E60" s="19">
        <v>2018</v>
      </c>
      <c r="F60" s="20">
        <v>148900</v>
      </c>
      <c r="G60" s="21">
        <v>203672</v>
      </c>
      <c r="H60" s="317">
        <v>224000</v>
      </c>
      <c r="I60" s="24">
        <v>424000</v>
      </c>
      <c r="J60" s="23">
        <v>444000</v>
      </c>
      <c r="K60" s="38">
        <v>444000</v>
      </c>
    </row>
    <row r="61" spans="1:12" ht="24.95" customHeight="1" thickBot="1" x14ac:dyDescent="0.3">
      <c r="A61" s="25"/>
      <c r="B61" s="26"/>
      <c r="C61" s="43" t="s">
        <v>107</v>
      </c>
      <c r="D61" s="44"/>
      <c r="E61" s="45"/>
      <c r="F61" s="46">
        <f t="shared" ref="F61:K61" si="8">SUM(F58:F60)</f>
        <v>404007</v>
      </c>
      <c r="G61" s="93">
        <f t="shared" si="8"/>
        <v>388649</v>
      </c>
      <c r="H61" s="326">
        <f t="shared" si="8"/>
        <v>378552</v>
      </c>
      <c r="I61" s="295">
        <f t="shared" si="8"/>
        <v>424000</v>
      </c>
      <c r="J61" s="297">
        <f t="shared" si="8"/>
        <v>444000</v>
      </c>
      <c r="K61" s="348">
        <v>444000</v>
      </c>
    </row>
    <row r="62" spans="1:12" ht="34.5" customHeight="1" x14ac:dyDescent="0.25">
      <c r="A62" s="4" t="s">
        <v>108</v>
      </c>
      <c r="B62" s="4" t="s">
        <v>109</v>
      </c>
      <c r="C62" s="6" t="s">
        <v>110</v>
      </c>
      <c r="D62" s="7">
        <v>2011</v>
      </c>
      <c r="E62" s="8">
        <v>2016</v>
      </c>
      <c r="F62" s="9">
        <v>1507465</v>
      </c>
      <c r="G62" s="10">
        <v>1773523</v>
      </c>
      <c r="H62" s="324"/>
      <c r="I62" s="109"/>
      <c r="J62" s="51"/>
      <c r="K62" s="35"/>
    </row>
    <row r="63" spans="1:12" ht="42" customHeight="1" x14ac:dyDescent="0.25">
      <c r="A63" s="15" t="s">
        <v>108</v>
      </c>
      <c r="B63" s="456" t="s">
        <v>109</v>
      </c>
      <c r="C63" s="472" t="s">
        <v>252</v>
      </c>
      <c r="D63" s="60">
        <v>2011</v>
      </c>
      <c r="E63" s="61">
        <v>2019</v>
      </c>
      <c r="F63" s="110"/>
      <c r="G63" s="63"/>
      <c r="H63" s="473">
        <v>1771914</v>
      </c>
      <c r="I63" s="64">
        <v>1332511</v>
      </c>
      <c r="J63" s="65">
        <v>1100000</v>
      </c>
      <c r="K63" s="344">
        <v>1100000</v>
      </c>
    </row>
    <row r="64" spans="1:12" ht="27.75" customHeight="1" x14ac:dyDescent="0.25">
      <c r="A64" s="15" t="s">
        <v>108</v>
      </c>
      <c r="B64" s="15" t="s">
        <v>111</v>
      </c>
      <c r="C64" s="17" t="s">
        <v>112</v>
      </c>
      <c r="D64" s="18">
        <v>2011</v>
      </c>
      <c r="E64" s="19">
        <v>2016</v>
      </c>
      <c r="F64" s="20">
        <v>80000</v>
      </c>
      <c r="G64" s="21">
        <v>134500</v>
      </c>
      <c r="H64" s="332">
        <v>80000</v>
      </c>
      <c r="I64" s="24">
        <v>75000</v>
      </c>
      <c r="J64" s="80">
        <v>70000</v>
      </c>
      <c r="K64" s="38">
        <v>70000</v>
      </c>
    </row>
    <row r="65" spans="1:15" ht="27.75" customHeight="1" x14ac:dyDescent="0.25">
      <c r="A65" s="15" t="s">
        <v>108</v>
      </c>
      <c r="B65" s="15" t="s">
        <v>113</v>
      </c>
      <c r="C65" s="17" t="s">
        <v>114</v>
      </c>
      <c r="D65" s="18">
        <v>2012</v>
      </c>
      <c r="E65" s="19">
        <v>2017</v>
      </c>
      <c r="F65" s="20">
        <v>51500</v>
      </c>
      <c r="G65" s="21">
        <v>51500</v>
      </c>
      <c r="H65" s="332">
        <v>51500</v>
      </c>
      <c r="I65" s="24">
        <v>35000</v>
      </c>
      <c r="J65" s="80">
        <v>35000</v>
      </c>
      <c r="K65" s="38">
        <v>35000</v>
      </c>
    </row>
    <row r="66" spans="1:15" ht="33.75" customHeight="1" x14ac:dyDescent="0.25">
      <c r="A66" s="15" t="s">
        <v>108</v>
      </c>
      <c r="B66" s="456" t="s">
        <v>115</v>
      </c>
      <c r="C66" s="463" t="s">
        <v>253</v>
      </c>
      <c r="D66" s="18">
        <v>2014</v>
      </c>
      <c r="E66" s="19">
        <v>2019</v>
      </c>
      <c r="F66" s="53"/>
      <c r="G66" s="21"/>
      <c r="H66" s="317">
        <v>104000</v>
      </c>
      <c r="I66" s="22">
        <v>65000</v>
      </c>
      <c r="J66" s="23">
        <v>730000</v>
      </c>
      <c r="K66" s="38">
        <v>730000</v>
      </c>
    </row>
    <row r="67" spans="1:15" ht="48" customHeight="1" x14ac:dyDescent="0.25">
      <c r="A67" s="15" t="s">
        <v>108</v>
      </c>
      <c r="B67" s="15" t="s">
        <v>116</v>
      </c>
      <c r="C67" s="17" t="s">
        <v>117</v>
      </c>
      <c r="D67" s="18">
        <v>2012</v>
      </c>
      <c r="E67" s="19">
        <v>2019</v>
      </c>
      <c r="F67" s="20">
        <v>446842</v>
      </c>
      <c r="G67" s="21">
        <v>497934</v>
      </c>
      <c r="H67" s="337"/>
      <c r="I67" s="24">
        <v>740000</v>
      </c>
      <c r="J67" s="80">
        <v>709511</v>
      </c>
      <c r="K67" s="38">
        <v>709511</v>
      </c>
    </row>
    <row r="68" spans="1:15" ht="28.5" customHeight="1" x14ac:dyDescent="0.25">
      <c r="A68" s="15" t="s">
        <v>108</v>
      </c>
      <c r="B68" s="456" t="s">
        <v>116</v>
      </c>
      <c r="C68" s="474" t="s">
        <v>118</v>
      </c>
      <c r="D68" s="111"/>
      <c r="E68" s="112"/>
      <c r="F68" s="39"/>
      <c r="G68" s="113"/>
      <c r="H68" s="331">
        <v>812000</v>
      </c>
      <c r="I68" s="459">
        <v>0</v>
      </c>
      <c r="J68" s="468">
        <v>0</v>
      </c>
      <c r="K68" s="340">
        <v>0</v>
      </c>
    </row>
    <row r="69" spans="1:15" ht="62.25" customHeight="1" x14ac:dyDescent="0.25">
      <c r="A69" s="15" t="s">
        <v>108</v>
      </c>
      <c r="B69" s="456" t="s">
        <v>119</v>
      </c>
      <c r="C69" s="458" t="s">
        <v>254</v>
      </c>
      <c r="D69" s="76">
        <v>2014</v>
      </c>
      <c r="E69" s="77">
        <v>2019</v>
      </c>
      <c r="F69" s="39"/>
      <c r="G69" s="40"/>
      <c r="H69" s="331">
        <v>45000</v>
      </c>
      <c r="I69" s="459">
        <v>27000</v>
      </c>
      <c r="J69" s="468">
        <v>30000</v>
      </c>
      <c r="K69" s="340">
        <v>30000</v>
      </c>
    </row>
    <row r="70" spans="1:15" ht="36.75" customHeight="1" thickBot="1" x14ac:dyDescent="0.3">
      <c r="A70" s="476" t="s">
        <v>108</v>
      </c>
      <c r="B70" s="478" t="s">
        <v>120</v>
      </c>
      <c r="C70" s="458" t="s">
        <v>255</v>
      </c>
      <c r="D70" s="76">
        <v>2015</v>
      </c>
      <c r="E70" s="77">
        <v>2025</v>
      </c>
      <c r="F70" s="39"/>
      <c r="G70" s="40"/>
      <c r="H70" s="331">
        <v>0</v>
      </c>
      <c r="I70" s="459">
        <v>500000</v>
      </c>
      <c r="J70" s="468">
        <v>100000</v>
      </c>
      <c r="K70" s="340">
        <v>100000</v>
      </c>
    </row>
    <row r="71" spans="1:15" ht="25.5" customHeight="1" thickBot="1" x14ac:dyDescent="0.3">
      <c r="A71" s="475"/>
      <c r="B71" s="477"/>
      <c r="C71" s="43" t="s">
        <v>121</v>
      </c>
      <c r="D71" s="44"/>
      <c r="E71" s="45"/>
      <c r="F71" s="46">
        <f t="shared" ref="F71:K71" si="9">SUM(F62:F70)</f>
        <v>2085807</v>
      </c>
      <c r="G71" s="93">
        <f t="shared" si="9"/>
        <v>2457457</v>
      </c>
      <c r="H71" s="326">
        <f t="shared" si="9"/>
        <v>2864414</v>
      </c>
      <c r="I71" s="295">
        <f t="shared" si="9"/>
        <v>2774511</v>
      </c>
      <c r="J71" s="296">
        <f t="shared" si="9"/>
        <v>2774511</v>
      </c>
      <c r="K71" s="348">
        <v>2774511</v>
      </c>
    </row>
    <row r="72" spans="1:15" ht="25.5" customHeight="1" thickBot="1" x14ac:dyDescent="0.3">
      <c r="A72" s="114" t="s">
        <v>122</v>
      </c>
      <c r="B72" s="115"/>
      <c r="C72" s="116" t="s">
        <v>123</v>
      </c>
      <c r="D72" s="117"/>
      <c r="E72" s="118"/>
      <c r="F72" s="119">
        <f t="shared" ref="F72:K72" si="10">F71+F61+F57+F54+F49+F30+F28+F22+F19+F10</f>
        <v>13083342</v>
      </c>
      <c r="G72" s="120">
        <f t="shared" si="10"/>
        <v>13023188</v>
      </c>
      <c r="H72" s="338">
        <f t="shared" si="10"/>
        <v>13705585</v>
      </c>
      <c r="I72" s="298">
        <f t="shared" si="10"/>
        <v>14021907</v>
      </c>
      <c r="J72" s="314">
        <f t="shared" si="10"/>
        <v>15092325</v>
      </c>
      <c r="K72" s="349">
        <v>15092325</v>
      </c>
    </row>
    <row r="73" spans="1:15" ht="36" customHeight="1" thickBot="1" x14ac:dyDescent="0.3">
      <c r="A73" s="446" t="s">
        <v>122</v>
      </c>
      <c r="B73" s="447" t="s">
        <v>124</v>
      </c>
      <c r="C73" s="448" t="s">
        <v>125</v>
      </c>
      <c r="D73" s="449"/>
      <c r="E73" s="450"/>
      <c r="F73" s="451">
        <f>F71+F61+F57+F54+F49+F30+F28+F22+F19+F10</f>
        <v>13083342</v>
      </c>
      <c r="G73" s="452">
        <f>G71+G61+G57+G54+G49+G30+G28+G22+G19+G10</f>
        <v>13023188</v>
      </c>
      <c r="H73" s="453">
        <v>13705585</v>
      </c>
      <c r="I73" s="454">
        <v>14021907</v>
      </c>
      <c r="J73" s="455">
        <v>15092325</v>
      </c>
      <c r="K73" s="345"/>
    </row>
    <row r="74" spans="1:15" ht="26.25" customHeight="1" x14ac:dyDescent="0.25">
      <c r="A74" s="299" t="s">
        <v>126</v>
      </c>
      <c r="B74" s="299"/>
      <c r="C74" s="299"/>
      <c r="D74" s="299"/>
      <c r="E74" s="299"/>
      <c r="F74" s="299"/>
      <c r="G74" s="299"/>
      <c r="H74" s="299"/>
      <c r="I74" s="299"/>
      <c r="J74" s="299"/>
      <c r="K74" s="299"/>
      <c r="L74" s="121"/>
      <c r="M74" s="121"/>
      <c r="N74" s="121"/>
      <c r="O74" s="121"/>
    </row>
    <row r="75" spans="1:15" ht="20.25" customHeight="1" x14ac:dyDescent="0.25">
      <c r="A75" s="300" t="s">
        <v>127</v>
      </c>
      <c r="B75" s="301"/>
      <c r="C75" s="301"/>
      <c r="D75" s="301"/>
      <c r="E75" s="301"/>
      <c r="F75" s="301"/>
      <c r="G75" s="301"/>
      <c r="H75" s="301"/>
      <c r="I75" s="301"/>
      <c r="J75" s="301"/>
      <c r="K75" s="301"/>
    </row>
    <row r="76" spans="1:15" ht="20.25" customHeight="1" x14ac:dyDescent="0.25">
      <c r="A76" s="300" t="s">
        <v>128</v>
      </c>
      <c r="B76" s="301"/>
      <c r="C76" s="301"/>
      <c r="D76" s="301"/>
      <c r="E76" s="301"/>
      <c r="F76" s="301"/>
      <c r="G76" s="301"/>
      <c r="H76" s="301"/>
      <c r="I76" s="301"/>
      <c r="J76" s="301"/>
      <c r="K76" s="301"/>
    </row>
    <row r="77" spans="1:15" ht="20.25" customHeight="1" x14ac:dyDescent="0.25">
      <c r="A77" s="300" t="s">
        <v>130</v>
      </c>
      <c r="B77" s="301"/>
      <c r="C77" s="301"/>
      <c r="D77" s="301"/>
      <c r="E77" s="301"/>
      <c r="F77" s="301"/>
      <c r="G77" s="301"/>
      <c r="H77" s="301"/>
      <c r="I77" s="301"/>
      <c r="J77" s="301"/>
      <c r="K77" s="301"/>
    </row>
    <row r="78" spans="1:15" ht="20.25" customHeight="1" x14ac:dyDescent="0.25">
      <c r="A78" s="300" t="s">
        <v>220</v>
      </c>
      <c r="B78" s="301"/>
      <c r="C78" s="301"/>
      <c r="D78" s="301"/>
      <c r="E78" s="301"/>
      <c r="F78" s="301"/>
      <c r="G78" s="301"/>
      <c r="H78" s="301"/>
      <c r="I78" s="301"/>
      <c r="J78" s="301"/>
      <c r="K78" s="301"/>
    </row>
    <row r="80" spans="1:15" ht="21" customHeight="1" x14ac:dyDescent="0.25">
      <c r="A80" s="122" t="s">
        <v>129</v>
      </c>
    </row>
    <row r="91" spans="9:9" x14ac:dyDescent="0.25">
      <c r="I91" s="125"/>
    </row>
  </sheetData>
  <mergeCells count="13">
    <mergeCell ref="I1:K1"/>
    <mergeCell ref="A2:K2"/>
    <mergeCell ref="A5:A6"/>
    <mergeCell ref="B5:B6"/>
    <mergeCell ref="C5:C6"/>
    <mergeCell ref="F5:K5"/>
    <mergeCell ref="A3:C3"/>
    <mergeCell ref="A4:K4"/>
    <mergeCell ref="A74:K74"/>
    <mergeCell ref="A75:K75"/>
    <mergeCell ref="A76:K76"/>
    <mergeCell ref="A77:K77"/>
    <mergeCell ref="A78:K78"/>
  </mergeCells>
  <printOptions verticalCentered="1"/>
  <pageMargins left="0.78740157480314965" right="0.78740157480314965" top="0.78740157480314965" bottom="0.78740157480314965" header="0.31496062992125984" footer="0.31496062992125984"/>
  <pageSetup paperSize="8" scale="49" orientation="portrait" r:id="rId1"/>
  <headerFooter>
    <oddFooter>&amp;Lkorbelo&amp;Cspolupr MN&amp;R&amp;D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91"/>
  <sheetViews>
    <sheetView topLeftCell="A67" zoomScale="80" zoomScaleNormal="80" zoomScaleSheetLayoutView="75" workbookViewId="0">
      <selection activeCell="Q26" sqref="Q26"/>
    </sheetView>
  </sheetViews>
  <sheetFormatPr defaultRowHeight="15" x14ac:dyDescent="0.25"/>
  <cols>
    <col min="1" max="1" width="13.28515625" style="123" customWidth="1"/>
    <col min="2" max="2" width="11.7109375" style="123" customWidth="1"/>
    <col min="3" max="3" width="71.85546875" style="1" customWidth="1"/>
    <col min="4" max="5" width="10.7109375" style="1" customWidth="1"/>
    <col min="6" max="6" width="12.7109375" style="1" customWidth="1"/>
    <col min="7" max="9" width="12.7109375" style="124" customWidth="1"/>
    <col min="10" max="10" width="11.85546875" style="124" bestFit="1" customWidth="1"/>
    <col min="11" max="11" width="12.7109375" style="2" customWidth="1"/>
    <col min="12" max="16384" width="9.140625" style="1"/>
  </cols>
  <sheetData>
    <row r="1" spans="1:17" ht="29.25" customHeight="1" x14ac:dyDescent="0.25">
      <c r="I1" s="418" t="s">
        <v>222</v>
      </c>
      <c r="J1" s="419"/>
      <c r="K1" s="419"/>
    </row>
    <row r="2" spans="1:17" ht="27" customHeight="1" x14ac:dyDescent="0.25">
      <c r="A2" s="353" t="s">
        <v>218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17" ht="36" customHeight="1" x14ac:dyDescent="0.25">
      <c r="A3" s="355" t="s">
        <v>244</v>
      </c>
      <c r="B3" s="355"/>
      <c r="C3" s="355"/>
      <c r="D3" s="160"/>
      <c r="E3" s="160"/>
      <c r="F3" s="160"/>
      <c r="G3" s="160"/>
      <c r="H3" s="160"/>
      <c r="I3" s="160"/>
      <c r="J3" s="160"/>
      <c r="K3" s="350"/>
    </row>
    <row r="4" spans="1:17" ht="53.25" customHeight="1" thickBot="1" x14ac:dyDescent="0.3">
      <c r="A4" s="309" t="s">
        <v>158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5" spans="1:17" ht="30" customHeight="1" thickBot="1" x14ac:dyDescent="0.3">
      <c r="A5" s="302" t="s">
        <v>0</v>
      </c>
      <c r="B5" s="304" t="s">
        <v>1</v>
      </c>
      <c r="C5" s="304" t="s">
        <v>2</v>
      </c>
      <c r="D5" s="166"/>
      <c r="E5" s="167"/>
      <c r="F5" s="306" t="s">
        <v>3</v>
      </c>
      <c r="G5" s="307"/>
      <c r="H5" s="307"/>
      <c r="I5" s="307"/>
      <c r="J5" s="307"/>
      <c r="K5" s="308"/>
    </row>
    <row r="6" spans="1:17" ht="30" customHeight="1" thickBot="1" x14ac:dyDescent="0.3">
      <c r="A6" s="303"/>
      <c r="B6" s="305"/>
      <c r="C6" s="305"/>
      <c r="D6" s="168" t="s">
        <v>4</v>
      </c>
      <c r="E6" s="169" t="s">
        <v>5</v>
      </c>
      <c r="F6" s="161">
        <v>2012</v>
      </c>
      <c r="G6" s="162">
        <v>2013</v>
      </c>
      <c r="H6" s="163">
        <v>2014</v>
      </c>
      <c r="I6" s="164">
        <v>2015</v>
      </c>
      <c r="J6" s="165">
        <v>2016</v>
      </c>
      <c r="K6" s="3">
        <v>2017</v>
      </c>
    </row>
    <row r="7" spans="1:17" ht="30" customHeight="1" x14ac:dyDescent="0.25">
      <c r="A7" s="4" t="s">
        <v>6</v>
      </c>
      <c r="B7" s="5" t="s">
        <v>7</v>
      </c>
      <c r="C7" s="6" t="s">
        <v>8</v>
      </c>
      <c r="D7" s="7">
        <v>2003</v>
      </c>
      <c r="E7" s="8">
        <v>2011</v>
      </c>
      <c r="F7" s="9">
        <v>1452</v>
      </c>
      <c r="G7" s="10">
        <v>0</v>
      </c>
      <c r="H7" s="315">
        <v>0</v>
      </c>
      <c r="I7" s="11">
        <v>0</v>
      </c>
      <c r="J7" s="12">
        <v>0</v>
      </c>
      <c r="K7" s="316">
        <v>0</v>
      </c>
    </row>
    <row r="8" spans="1:17" ht="30" customHeight="1" x14ac:dyDescent="0.25">
      <c r="A8" s="15" t="s">
        <v>6</v>
      </c>
      <c r="B8" s="16" t="s">
        <v>9</v>
      </c>
      <c r="C8" s="17" t="s">
        <v>10</v>
      </c>
      <c r="D8" s="18">
        <v>2006</v>
      </c>
      <c r="E8" s="19">
        <v>2012</v>
      </c>
      <c r="F8" s="20">
        <v>61524</v>
      </c>
      <c r="G8" s="21">
        <v>0</v>
      </c>
      <c r="H8" s="317">
        <v>0</v>
      </c>
      <c r="I8" s="22">
        <v>0</v>
      </c>
      <c r="J8" s="23">
        <v>0</v>
      </c>
      <c r="K8" s="318">
        <v>0</v>
      </c>
    </row>
    <row r="9" spans="1:17" ht="30" customHeight="1" x14ac:dyDescent="0.25">
      <c r="A9" s="15" t="s">
        <v>6</v>
      </c>
      <c r="B9" s="16" t="s">
        <v>11</v>
      </c>
      <c r="C9" s="17" t="s">
        <v>12</v>
      </c>
      <c r="D9" s="18">
        <v>2002</v>
      </c>
      <c r="E9" s="19">
        <v>2013</v>
      </c>
      <c r="F9" s="20">
        <v>98304</v>
      </c>
      <c r="G9" s="21">
        <v>37351</v>
      </c>
      <c r="H9" s="317">
        <v>0</v>
      </c>
      <c r="I9" s="22">
        <v>0</v>
      </c>
      <c r="J9" s="23">
        <v>0</v>
      </c>
      <c r="K9" s="318">
        <v>0</v>
      </c>
    </row>
    <row r="10" spans="1:17" ht="24.95" customHeight="1" thickBot="1" x14ac:dyDescent="0.3">
      <c r="A10" s="25"/>
      <c r="B10" s="26"/>
      <c r="C10" s="27" t="s">
        <v>13</v>
      </c>
      <c r="D10" s="28"/>
      <c r="E10" s="29"/>
      <c r="F10" s="30">
        <f t="shared" ref="F10:K10" si="0">SUM(F7:F9)</f>
        <v>161280</v>
      </c>
      <c r="G10" s="31">
        <f t="shared" si="0"/>
        <v>37351</v>
      </c>
      <c r="H10" s="319">
        <f t="shared" si="0"/>
        <v>0</v>
      </c>
      <c r="I10" s="32">
        <f t="shared" si="0"/>
        <v>0</v>
      </c>
      <c r="J10" s="33">
        <f t="shared" si="0"/>
        <v>0</v>
      </c>
      <c r="K10" s="320">
        <v>0</v>
      </c>
    </row>
    <row r="11" spans="1:17" ht="24.95" customHeight="1" x14ac:dyDescent="0.25">
      <c r="A11" s="4" t="s">
        <v>14</v>
      </c>
      <c r="B11" s="5" t="s">
        <v>15</v>
      </c>
      <c r="C11" s="6" t="s">
        <v>16</v>
      </c>
      <c r="D11" s="7">
        <v>1993</v>
      </c>
      <c r="E11" s="8" t="s">
        <v>17</v>
      </c>
      <c r="F11" s="9">
        <v>2202983</v>
      </c>
      <c r="G11" s="10">
        <v>2460578</v>
      </c>
      <c r="H11" s="315">
        <v>2532192</v>
      </c>
      <c r="I11" s="11">
        <v>2523215</v>
      </c>
      <c r="J11" s="11">
        <v>2503185</v>
      </c>
      <c r="K11" s="321">
        <v>2503185</v>
      </c>
      <c r="Q11" s="36"/>
    </row>
    <row r="12" spans="1:17" ht="24.95" customHeight="1" x14ac:dyDescent="0.25">
      <c r="A12" s="15" t="s">
        <v>14</v>
      </c>
      <c r="B12" s="16" t="s">
        <v>18</v>
      </c>
      <c r="C12" s="17" t="s">
        <v>19</v>
      </c>
      <c r="D12" s="18">
        <v>2007</v>
      </c>
      <c r="E12" s="19" t="s">
        <v>17</v>
      </c>
      <c r="F12" s="20">
        <v>52488</v>
      </c>
      <c r="G12" s="21">
        <v>53336</v>
      </c>
      <c r="H12" s="317">
        <v>53336</v>
      </c>
      <c r="I12" s="22">
        <v>53336</v>
      </c>
      <c r="J12" s="22">
        <v>53336</v>
      </c>
      <c r="K12" s="322">
        <v>53336</v>
      </c>
    </row>
    <row r="13" spans="1:17" ht="24.95" customHeight="1" x14ac:dyDescent="0.25">
      <c r="A13" s="15" t="s">
        <v>14</v>
      </c>
      <c r="B13" s="16" t="s">
        <v>20</v>
      </c>
      <c r="C13" s="17" t="s">
        <v>21</v>
      </c>
      <c r="D13" s="18">
        <v>2003</v>
      </c>
      <c r="E13" s="19" t="s">
        <v>17</v>
      </c>
      <c r="F13" s="20">
        <v>72818</v>
      </c>
      <c r="G13" s="21">
        <v>0</v>
      </c>
      <c r="H13" s="317">
        <v>0</v>
      </c>
      <c r="I13" s="22">
        <v>0</v>
      </c>
      <c r="J13" s="22">
        <v>0</v>
      </c>
      <c r="K13" s="322">
        <v>0</v>
      </c>
    </row>
    <row r="14" spans="1:17" ht="24.95" customHeight="1" x14ac:dyDescent="0.25">
      <c r="A14" s="15" t="s">
        <v>14</v>
      </c>
      <c r="B14" s="16" t="s">
        <v>22</v>
      </c>
      <c r="C14" s="17" t="s">
        <v>23</v>
      </c>
      <c r="D14" s="18">
        <v>2003</v>
      </c>
      <c r="E14" s="19" t="s">
        <v>17</v>
      </c>
      <c r="F14" s="20">
        <v>32818</v>
      </c>
      <c r="G14" s="21">
        <v>8696</v>
      </c>
      <c r="H14" s="317">
        <v>0</v>
      </c>
      <c r="I14" s="22">
        <v>0</v>
      </c>
      <c r="J14" s="22">
        <v>0</v>
      </c>
      <c r="K14" s="322">
        <v>0</v>
      </c>
    </row>
    <row r="15" spans="1:17" ht="24.95" customHeight="1" x14ac:dyDescent="0.25">
      <c r="A15" s="15" t="s">
        <v>14</v>
      </c>
      <c r="B15" s="16" t="s">
        <v>24</v>
      </c>
      <c r="C15" s="17" t="s">
        <v>25</v>
      </c>
      <c r="D15" s="18">
        <v>1998</v>
      </c>
      <c r="E15" s="19" t="s">
        <v>17</v>
      </c>
      <c r="F15" s="20">
        <v>248936</v>
      </c>
      <c r="G15" s="21">
        <v>287334</v>
      </c>
      <c r="H15" s="317">
        <v>287337</v>
      </c>
      <c r="I15" s="22">
        <v>300000</v>
      </c>
      <c r="J15" s="22">
        <v>300000</v>
      </c>
      <c r="K15" s="322">
        <v>300000</v>
      </c>
    </row>
    <row r="16" spans="1:17" ht="24.95" customHeight="1" x14ac:dyDescent="0.25">
      <c r="A16" s="15" t="s">
        <v>14</v>
      </c>
      <c r="B16" s="16" t="s">
        <v>26</v>
      </c>
      <c r="C16" s="17" t="s">
        <v>27</v>
      </c>
      <c r="D16" s="18">
        <v>2012</v>
      </c>
      <c r="E16" s="19">
        <v>2018</v>
      </c>
      <c r="F16" s="20">
        <v>310575</v>
      </c>
      <c r="G16" s="21">
        <v>389209</v>
      </c>
      <c r="H16" s="317">
        <v>483479</v>
      </c>
      <c r="I16" s="22">
        <v>483479</v>
      </c>
      <c r="J16" s="22">
        <v>483479</v>
      </c>
      <c r="K16" s="322">
        <v>483479</v>
      </c>
    </row>
    <row r="17" spans="1:11" ht="40.5" customHeight="1" x14ac:dyDescent="0.25">
      <c r="A17" s="456" t="s">
        <v>14</v>
      </c>
      <c r="B17" s="457" t="s">
        <v>28</v>
      </c>
      <c r="C17" s="458" t="s">
        <v>245</v>
      </c>
      <c r="D17" s="76">
        <v>2015</v>
      </c>
      <c r="E17" s="77" t="s">
        <v>29</v>
      </c>
      <c r="F17" s="39"/>
      <c r="G17" s="40"/>
      <c r="H17" s="331"/>
      <c r="I17" s="459">
        <v>0</v>
      </c>
      <c r="J17" s="459">
        <v>0</v>
      </c>
      <c r="K17" s="339">
        <v>0</v>
      </c>
    </row>
    <row r="18" spans="1:11" ht="48.75" customHeight="1" x14ac:dyDescent="0.25">
      <c r="A18" s="456" t="s">
        <v>14</v>
      </c>
      <c r="B18" s="457" t="s">
        <v>30</v>
      </c>
      <c r="C18" s="458" t="s">
        <v>246</v>
      </c>
      <c r="D18" s="76">
        <v>2015</v>
      </c>
      <c r="E18" s="77" t="s">
        <v>29</v>
      </c>
      <c r="F18" s="39"/>
      <c r="G18" s="40"/>
      <c r="H18" s="459">
        <v>200000</v>
      </c>
      <c r="I18" s="459">
        <v>200000</v>
      </c>
      <c r="J18" s="459">
        <v>200000</v>
      </c>
      <c r="K18" s="339">
        <v>200000</v>
      </c>
    </row>
    <row r="19" spans="1:11" ht="24.95" customHeight="1" thickBot="1" x14ac:dyDescent="0.3">
      <c r="A19" s="41"/>
      <c r="B19" s="42"/>
      <c r="C19" s="43" t="s">
        <v>31</v>
      </c>
      <c r="D19" s="44"/>
      <c r="E19" s="45"/>
      <c r="F19" s="46">
        <f>SUM(F11:F17)</f>
        <v>2920618</v>
      </c>
      <c r="G19" s="47">
        <f>SUM(G11:G17)</f>
        <v>3199153</v>
      </c>
      <c r="H19" s="356">
        <f t="shared" ref="H19:K19" si="1">SUM(H11:H18)</f>
        <v>3556344</v>
      </c>
      <c r="I19" s="357">
        <f t="shared" si="1"/>
        <v>3560030</v>
      </c>
      <c r="J19" s="357">
        <f t="shared" si="1"/>
        <v>3540000</v>
      </c>
      <c r="K19" s="47">
        <v>3540000</v>
      </c>
    </row>
    <row r="20" spans="1:11" ht="25.5" customHeight="1" thickBot="1" x14ac:dyDescent="0.3">
      <c r="A20" s="48" t="s">
        <v>32</v>
      </c>
      <c r="B20" s="49" t="s">
        <v>33</v>
      </c>
      <c r="C20" s="6" t="s">
        <v>34</v>
      </c>
      <c r="D20" s="7">
        <v>2011</v>
      </c>
      <c r="E20" s="8">
        <v>2017</v>
      </c>
      <c r="F20" s="9">
        <v>312524</v>
      </c>
      <c r="G20" s="10">
        <v>398748</v>
      </c>
      <c r="H20" s="315">
        <v>406079</v>
      </c>
      <c r="I20" s="11">
        <v>374342</v>
      </c>
      <c r="J20" s="12">
        <v>77665</v>
      </c>
      <c r="K20" s="316">
        <v>77665</v>
      </c>
    </row>
    <row r="21" spans="1:11" ht="47.25" customHeight="1" x14ac:dyDescent="0.25">
      <c r="A21" s="48" t="s">
        <v>32</v>
      </c>
      <c r="B21" s="462" t="s">
        <v>35</v>
      </c>
      <c r="C21" s="463" t="s">
        <v>247</v>
      </c>
      <c r="D21" s="18">
        <v>2016</v>
      </c>
      <c r="E21" s="19">
        <v>2022</v>
      </c>
      <c r="F21" s="53"/>
      <c r="G21" s="21"/>
      <c r="H21" s="317"/>
      <c r="I21" s="22"/>
      <c r="J21" s="459">
        <v>286761</v>
      </c>
      <c r="K21" s="318">
        <v>286761</v>
      </c>
    </row>
    <row r="22" spans="1:11" ht="24.75" customHeight="1" thickBot="1" x14ac:dyDescent="0.3">
      <c r="A22" s="55"/>
      <c r="B22" s="56"/>
      <c r="C22" s="43" t="s">
        <v>36</v>
      </c>
      <c r="D22" s="44"/>
      <c r="E22" s="45"/>
      <c r="F22" s="46">
        <f>SUM(F20)</f>
        <v>312524</v>
      </c>
      <c r="G22" s="47">
        <f>SUM(G20)</f>
        <v>398748</v>
      </c>
      <c r="H22" s="358">
        <f t="shared" ref="H22:K22" si="2">SUM(H20+H21)</f>
        <v>406079</v>
      </c>
      <c r="I22" s="359">
        <f t="shared" si="2"/>
        <v>374342</v>
      </c>
      <c r="J22" s="360">
        <f t="shared" si="2"/>
        <v>364426</v>
      </c>
      <c r="K22" s="362">
        <v>364426</v>
      </c>
    </row>
    <row r="23" spans="1:11" ht="32.25" customHeight="1" x14ac:dyDescent="0.25">
      <c r="A23" s="57" t="s">
        <v>37</v>
      </c>
      <c r="B23" s="58" t="s">
        <v>38</v>
      </c>
      <c r="C23" s="59" t="s">
        <v>39</v>
      </c>
      <c r="D23" s="60">
        <v>2008</v>
      </c>
      <c r="E23" s="61">
        <v>2012</v>
      </c>
      <c r="F23" s="62">
        <v>47703</v>
      </c>
      <c r="G23" s="63">
        <v>0</v>
      </c>
      <c r="H23" s="327">
        <v>0</v>
      </c>
      <c r="I23" s="64">
        <v>0</v>
      </c>
      <c r="J23" s="65">
        <v>0</v>
      </c>
      <c r="K23" s="328">
        <v>0</v>
      </c>
    </row>
    <row r="24" spans="1:11" ht="24.95" customHeight="1" x14ac:dyDescent="0.25">
      <c r="A24" s="15" t="s">
        <v>37</v>
      </c>
      <c r="B24" s="16" t="s">
        <v>40</v>
      </c>
      <c r="C24" s="17" t="s">
        <v>41</v>
      </c>
      <c r="D24" s="18">
        <v>2008</v>
      </c>
      <c r="E24" s="19">
        <v>2012</v>
      </c>
      <c r="F24" s="20">
        <v>57255</v>
      </c>
      <c r="G24" s="21">
        <v>0</v>
      </c>
      <c r="H24" s="317">
        <v>0</v>
      </c>
      <c r="I24" s="22">
        <v>0</v>
      </c>
      <c r="J24" s="23">
        <v>0</v>
      </c>
      <c r="K24" s="318">
        <v>0</v>
      </c>
    </row>
    <row r="25" spans="1:11" ht="24.95" customHeight="1" x14ac:dyDescent="0.25">
      <c r="A25" s="15" t="s">
        <v>37</v>
      </c>
      <c r="B25" s="16" t="s">
        <v>42</v>
      </c>
      <c r="C25" s="66" t="s">
        <v>43</v>
      </c>
      <c r="D25" s="18">
        <v>2011</v>
      </c>
      <c r="E25" s="19">
        <v>2017</v>
      </c>
      <c r="F25" s="20">
        <v>188874</v>
      </c>
      <c r="G25" s="21">
        <v>297837</v>
      </c>
      <c r="H25" s="317">
        <v>323000</v>
      </c>
      <c r="I25" s="22">
        <v>313000</v>
      </c>
      <c r="J25" s="37">
        <v>123000</v>
      </c>
      <c r="K25" s="38">
        <v>123000</v>
      </c>
    </row>
    <row r="26" spans="1:11" ht="25.5" customHeight="1" x14ac:dyDescent="0.25">
      <c r="A26" s="15" t="s">
        <v>37</v>
      </c>
      <c r="B26" s="464" t="s">
        <v>44</v>
      </c>
      <c r="C26" s="458" t="s">
        <v>248</v>
      </c>
      <c r="D26" s="465">
        <v>2015</v>
      </c>
      <c r="E26" s="466">
        <v>2022</v>
      </c>
      <c r="F26" s="20"/>
      <c r="G26" s="67"/>
      <c r="H26" s="334"/>
      <c r="I26" s="318">
        <v>20000</v>
      </c>
      <c r="J26" s="318">
        <v>110000</v>
      </c>
      <c r="K26" s="318">
        <v>110000</v>
      </c>
    </row>
    <row r="27" spans="1:11" ht="31.5" customHeight="1" x14ac:dyDescent="0.25">
      <c r="A27" s="15" t="s">
        <v>37</v>
      </c>
      <c r="B27" s="464" t="s">
        <v>45</v>
      </c>
      <c r="C27" s="458" t="s">
        <v>249</v>
      </c>
      <c r="D27" s="465">
        <v>2016</v>
      </c>
      <c r="E27" s="466">
        <v>2021</v>
      </c>
      <c r="F27" s="20"/>
      <c r="G27" s="67"/>
      <c r="H27" s="334"/>
      <c r="I27" s="318"/>
      <c r="J27" s="318">
        <v>100000</v>
      </c>
      <c r="K27" s="318">
        <v>100000</v>
      </c>
    </row>
    <row r="28" spans="1:11" ht="24.95" customHeight="1" thickBot="1" x14ac:dyDescent="0.3">
      <c r="A28" s="41"/>
      <c r="B28" s="42"/>
      <c r="C28" s="43" t="s">
        <v>46</v>
      </c>
      <c r="D28" s="44"/>
      <c r="E28" s="45"/>
      <c r="F28" s="46">
        <f t="shared" ref="F28:K28" si="3">SUM(F23:F27)</f>
        <v>293832</v>
      </c>
      <c r="G28" s="47">
        <f t="shared" si="3"/>
        <v>297837</v>
      </c>
      <c r="H28" s="356">
        <f t="shared" si="3"/>
        <v>323000</v>
      </c>
      <c r="I28" s="357">
        <f t="shared" si="3"/>
        <v>333000</v>
      </c>
      <c r="J28" s="361">
        <f t="shared" si="3"/>
        <v>333000</v>
      </c>
      <c r="K28" s="363">
        <v>333000</v>
      </c>
    </row>
    <row r="29" spans="1:11" ht="24.95" customHeight="1" x14ac:dyDescent="0.25">
      <c r="A29" s="48" t="s">
        <v>47</v>
      </c>
      <c r="B29" s="49" t="s">
        <v>48</v>
      </c>
      <c r="C29" s="68" t="s">
        <v>49</v>
      </c>
      <c r="D29" s="7">
        <v>2009</v>
      </c>
      <c r="E29" s="8">
        <v>2017</v>
      </c>
      <c r="F29" s="9">
        <v>3047888</v>
      </c>
      <c r="G29" s="10">
        <v>2020039</v>
      </c>
      <c r="H29" s="315">
        <v>1057226</v>
      </c>
      <c r="I29" s="50">
        <v>540000</v>
      </c>
      <c r="J29" s="69">
        <v>19572</v>
      </c>
      <c r="K29" s="330">
        <v>19572</v>
      </c>
    </row>
    <row r="30" spans="1:11" ht="24.95" customHeight="1" thickBot="1" x14ac:dyDescent="0.3">
      <c r="A30" s="55"/>
      <c r="B30" s="56"/>
      <c r="C30" s="43" t="s">
        <v>50</v>
      </c>
      <c r="D30" s="44"/>
      <c r="E30" s="45"/>
      <c r="F30" s="46">
        <f>SUM(F29)</f>
        <v>3047888</v>
      </c>
      <c r="G30" s="47">
        <v>2020039</v>
      </c>
      <c r="H30" s="356">
        <f>SUM(H29)</f>
        <v>1057226</v>
      </c>
      <c r="I30" s="359">
        <f>SUM(I29)</f>
        <v>540000</v>
      </c>
      <c r="J30" s="360">
        <f>J29</f>
        <v>19572</v>
      </c>
      <c r="K30" s="362">
        <v>19572</v>
      </c>
    </row>
    <row r="31" spans="1:11" ht="24.95" customHeight="1" x14ac:dyDescent="0.25">
      <c r="A31" s="48" t="s">
        <v>51</v>
      </c>
      <c r="B31" s="5" t="s">
        <v>17</v>
      </c>
      <c r="C31" s="71" t="s">
        <v>52</v>
      </c>
      <c r="D31" s="7" t="s">
        <v>17</v>
      </c>
      <c r="E31" s="8" t="s">
        <v>17</v>
      </c>
      <c r="F31" s="9">
        <v>1055662</v>
      </c>
      <c r="G31" s="10">
        <v>1165308</v>
      </c>
      <c r="H31" s="315">
        <v>1165308</v>
      </c>
      <c r="I31" s="11">
        <v>1165308</v>
      </c>
      <c r="J31" s="12">
        <v>1165308</v>
      </c>
      <c r="K31" s="316">
        <v>1165308</v>
      </c>
    </row>
    <row r="32" spans="1:11" ht="24.95" customHeight="1" x14ac:dyDescent="0.25">
      <c r="A32" s="72" t="s">
        <v>51</v>
      </c>
      <c r="B32" s="16" t="s">
        <v>17</v>
      </c>
      <c r="C32" s="66" t="s">
        <v>53</v>
      </c>
      <c r="D32" s="18">
        <v>2011</v>
      </c>
      <c r="E32" s="19" t="s">
        <v>17</v>
      </c>
      <c r="F32" s="20">
        <v>820293</v>
      </c>
      <c r="G32" s="21">
        <v>799632</v>
      </c>
      <c r="H32" s="317">
        <v>795745</v>
      </c>
      <c r="I32" s="22">
        <v>795745</v>
      </c>
      <c r="J32" s="23">
        <v>795745</v>
      </c>
      <c r="K32" s="318">
        <v>795745</v>
      </c>
    </row>
    <row r="33" spans="1:16" ht="24.95" customHeight="1" x14ac:dyDescent="0.25">
      <c r="A33" s="72" t="s">
        <v>51</v>
      </c>
      <c r="B33" s="16" t="s">
        <v>54</v>
      </c>
      <c r="C33" s="17" t="s">
        <v>55</v>
      </c>
      <c r="D33" s="18">
        <v>1998</v>
      </c>
      <c r="E33" s="19">
        <v>2012</v>
      </c>
      <c r="F33" s="20">
        <v>135950</v>
      </c>
      <c r="G33" s="21">
        <v>0</v>
      </c>
      <c r="H33" s="317">
        <v>0</v>
      </c>
      <c r="I33" s="22">
        <v>0</v>
      </c>
      <c r="J33" s="23">
        <v>0</v>
      </c>
      <c r="K33" s="318">
        <v>0</v>
      </c>
    </row>
    <row r="34" spans="1:16" ht="24.95" customHeight="1" x14ac:dyDescent="0.25">
      <c r="A34" s="72" t="s">
        <v>51</v>
      </c>
      <c r="B34" s="16" t="s">
        <v>56</v>
      </c>
      <c r="C34" s="17" t="s">
        <v>57</v>
      </c>
      <c r="D34" s="18">
        <v>2011</v>
      </c>
      <c r="E34" s="19">
        <v>2017</v>
      </c>
      <c r="F34" s="20">
        <v>65826</v>
      </c>
      <c r="G34" s="21">
        <v>62487</v>
      </c>
      <c r="H34" s="317">
        <v>106212</v>
      </c>
      <c r="I34" s="22">
        <v>131485</v>
      </c>
      <c r="J34" s="23">
        <v>105000</v>
      </c>
      <c r="K34" s="318">
        <v>105000</v>
      </c>
    </row>
    <row r="35" spans="1:16" ht="24.95" customHeight="1" x14ac:dyDescent="0.25">
      <c r="A35" s="72" t="s">
        <v>51</v>
      </c>
      <c r="B35" s="16" t="s">
        <v>58</v>
      </c>
      <c r="C35" s="17" t="s">
        <v>59</v>
      </c>
      <c r="D35" s="18">
        <v>2011</v>
      </c>
      <c r="E35" s="19">
        <v>2017</v>
      </c>
      <c r="F35" s="20">
        <v>33922</v>
      </c>
      <c r="G35" s="21">
        <v>59309</v>
      </c>
      <c r="H35" s="317">
        <v>83980</v>
      </c>
      <c r="I35" s="22">
        <v>88700</v>
      </c>
      <c r="J35" s="23">
        <v>60000</v>
      </c>
      <c r="K35" s="318">
        <v>60000</v>
      </c>
    </row>
    <row r="36" spans="1:16" ht="24.95" customHeight="1" x14ac:dyDescent="0.25">
      <c r="A36" s="72" t="s">
        <v>51</v>
      </c>
      <c r="B36" s="16" t="s">
        <v>60</v>
      </c>
      <c r="C36" s="17" t="s">
        <v>61</v>
      </c>
      <c r="D36" s="18">
        <v>2011</v>
      </c>
      <c r="E36" s="19">
        <v>2017</v>
      </c>
      <c r="F36" s="20">
        <v>71732</v>
      </c>
      <c r="G36" s="21">
        <v>91004</v>
      </c>
      <c r="H36" s="317">
        <v>114362</v>
      </c>
      <c r="I36" s="22">
        <v>130150</v>
      </c>
      <c r="J36" s="23">
        <v>105000</v>
      </c>
      <c r="K36" s="318">
        <v>105000</v>
      </c>
    </row>
    <row r="37" spans="1:16" ht="24.95" customHeight="1" x14ac:dyDescent="0.25">
      <c r="A37" s="72" t="s">
        <v>51</v>
      </c>
      <c r="B37" s="16" t="s">
        <v>62</v>
      </c>
      <c r="C37" s="17" t="s">
        <v>63</v>
      </c>
      <c r="D37" s="18">
        <v>2011</v>
      </c>
      <c r="E37" s="19">
        <v>2017</v>
      </c>
      <c r="F37" s="20">
        <v>52693</v>
      </c>
      <c r="G37" s="21">
        <v>136702</v>
      </c>
      <c r="H37" s="317">
        <v>167656</v>
      </c>
      <c r="I37" s="22">
        <v>190000</v>
      </c>
      <c r="J37" s="23">
        <v>165000</v>
      </c>
      <c r="K37" s="318">
        <v>165000</v>
      </c>
    </row>
    <row r="38" spans="1:16" ht="24.95" customHeight="1" x14ac:dyDescent="0.25">
      <c r="A38" s="72" t="s">
        <v>51</v>
      </c>
      <c r="B38" s="16" t="s">
        <v>64</v>
      </c>
      <c r="C38" s="17" t="s">
        <v>65</v>
      </c>
      <c r="D38" s="18">
        <v>2011</v>
      </c>
      <c r="E38" s="19">
        <v>2017</v>
      </c>
      <c r="F38" s="20">
        <v>78600</v>
      </c>
      <c r="G38" s="21">
        <v>135469</v>
      </c>
      <c r="H38" s="317">
        <v>145893</v>
      </c>
      <c r="I38" s="22">
        <v>161665</v>
      </c>
      <c r="J38" s="23">
        <v>95000</v>
      </c>
      <c r="K38" s="318">
        <v>95000</v>
      </c>
    </row>
    <row r="39" spans="1:16" ht="24.95" customHeight="1" x14ac:dyDescent="0.25">
      <c r="A39" s="72" t="s">
        <v>51</v>
      </c>
      <c r="B39" s="16" t="s">
        <v>66</v>
      </c>
      <c r="C39" s="17" t="s">
        <v>67</v>
      </c>
      <c r="D39" s="18">
        <v>2012</v>
      </c>
      <c r="E39" s="19">
        <v>2019</v>
      </c>
      <c r="F39" s="20">
        <v>40000</v>
      </c>
      <c r="G39" s="21">
        <v>57255</v>
      </c>
      <c r="H39" s="317">
        <v>70000</v>
      </c>
      <c r="I39" s="22">
        <v>75000</v>
      </c>
      <c r="J39" s="23">
        <v>70000</v>
      </c>
      <c r="K39" s="318">
        <v>70000</v>
      </c>
    </row>
    <row r="40" spans="1:16" ht="24.95" customHeight="1" x14ac:dyDescent="0.25">
      <c r="A40" s="72" t="s">
        <v>51</v>
      </c>
      <c r="B40" s="16" t="s">
        <v>68</v>
      </c>
      <c r="C40" s="17" t="s">
        <v>69</v>
      </c>
      <c r="D40" s="18">
        <v>2012</v>
      </c>
      <c r="E40" s="19">
        <v>2019</v>
      </c>
      <c r="F40" s="20">
        <v>20000</v>
      </c>
      <c r="G40" s="21">
        <v>76340</v>
      </c>
      <c r="H40" s="317">
        <v>100000</v>
      </c>
      <c r="I40" s="22">
        <v>100000</v>
      </c>
      <c r="J40" s="23">
        <v>100000</v>
      </c>
      <c r="K40" s="318">
        <v>100000</v>
      </c>
    </row>
    <row r="41" spans="1:16" ht="24.95" customHeight="1" x14ac:dyDescent="0.25">
      <c r="A41" s="72" t="s">
        <v>51</v>
      </c>
      <c r="B41" s="16" t="s">
        <v>70</v>
      </c>
      <c r="C41" s="17" t="s">
        <v>71</v>
      </c>
      <c r="D41" s="18">
        <v>1996</v>
      </c>
      <c r="E41" s="19">
        <v>2012</v>
      </c>
      <c r="F41" s="20">
        <v>98328</v>
      </c>
      <c r="G41" s="21">
        <v>0</v>
      </c>
      <c r="H41" s="317">
        <v>0</v>
      </c>
      <c r="I41" s="22">
        <v>0</v>
      </c>
      <c r="J41" s="23">
        <v>0</v>
      </c>
      <c r="K41" s="318">
        <v>0</v>
      </c>
    </row>
    <row r="42" spans="1:16" ht="24.95" customHeight="1" x14ac:dyDescent="0.25">
      <c r="A42" s="72" t="s">
        <v>51</v>
      </c>
      <c r="B42" s="16" t="s">
        <v>72</v>
      </c>
      <c r="C42" s="17" t="s">
        <v>73</v>
      </c>
      <c r="D42" s="18">
        <v>1993</v>
      </c>
      <c r="E42" s="19">
        <v>2012</v>
      </c>
      <c r="F42" s="20">
        <v>27987</v>
      </c>
      <c r="G42" s="21">
        <v>0</v>
      </c>
      <c r="H42" s="317">
        <v>0</v>
      </c>
      <c r="I42" s="22">
        <v>0</v>
      </c>
      <c r="J42" s="23">
        <v>0</v>
      </c>
      <c r="K42" s="318">
        <v>0</v>
      </c>
    </row>
    <row r="43" spans="1:16" ht="24.95" customHeight="1" x14ac:dyDescent="0.25">
      <c r="A43" s="72" t="s">
        <v>51</v>
      </c>
      <c r="B43" s="16" t="s">
        <v>74</v>
      </c>
      <c r="C43" s="17" t="s">
        <v>75</v>
      </c>
      <c r="D43" s="18">
        <v>1993</v>
      </c>
      <c r="E43" s="19">
        <v>2012</v>
      </c>
      <c r="F43" s="20">
        <v>49700</v>
      </c>
      <c r="G43" s="21">
        <v>0</v>
      </c>
      <c r="H43" s="317">
        <v>0</v>
      </c>
      <c r="I43" s="22">
        <v>0</v>
      </c>
      <c r="J43" s="23">
        <v>0</v>
      </c>
      <c r="K43" s="318">
        <v>0</v>
      </c>
    </row>
    <row r="44" spans="1:16" ht="24.95" customHeight="1" x14ac:dyDescent="0.25">
      <c r="A44" s="72" t="s">
        <v>51</v>
      </c>
      <c r="B44" s="16" t="s">
        <v>76</v>
      </c>
      <c r="C44" s="17" t="s">
        <v>77</v>
      </c>
      <c r="D44" s="18">
        <v>1994</v>
      </c>
      <c r="E44" s="19">
        <v>2012</v>
      </c>
      <c r="F44" s="20">
        <v>50796</v>
      </c>
      <c r="G44" s="21">
        <v>0</v>
      </c>
      <c r="H44" s="317">
        <v>0</v>
      </c>
      <c r="I44" s="22">
        <v>0</v>
      </c>
      <c r="J44" s="23">
        <v>0</v>
      </c>
      <c r="K44" s="318">
        <v>0</v>
      </c>
    </row>
    <row r="45" spans="1:16" ht="24.95" customHeight="1" x14ac:dyDescent="0.25">
      <c r="A45" s="72" t="s">
        <v>51</v>
      </c>
      <c r="B45" s="16" t="s">
        <v>78</v>
      </c>
      <c r="C45" s="17" t="s">
        <v>79</v>
      </c>
      <c r="D45" s="18">
        <v>2013</v>
      </c>
      <c r="E45" s="19">
        <v>2017</v>
      </c>
      <c r="F45" s="20">
        <v>0</v>
      </c>
      <c r="G45" s="21">
        <v>123266</v>
      </c>
      <c r="H45" s="317">
        <v>141756</v>
      </c>
      <c r="I45" s="22">
        <v>284610</v>
      </c>
      <c r="J45" s="23">
        <v>327301</v>
      </c>
      <c r="K45" s="318">
        <v>327301</v>
      </c>
    </row>
    <row r="46" spans="1:16" ht="24.95" customHeight="1" x14ac:dyDescent="0.25">
      <c r="A46" s="72" t="s">
        <v>51</v>
      </c>
      <c r="B46" s="16" t="s">
        <v>80</v>
      </c>
      <c r="C46" s="17" t="s">
        <v>81</v>
      </c>
      <c r="D46" s="18">
        <v>2013</v>
      </c>
      <c r="E46" s="19">
        <v>2020</v>
      </c>
      <c r="F46" s="20">
        <v>0</v>
      </c>
      <c r="G46" s="21">
        <v>133270</v>
      </c>
      <c r="H46" s="317">
        <v>958431</v>
      </c>
      <c r="I46" s="22">
        <v>1644766</v>
      </c>
      <c r="J46" s="23">
        <v>1400000</v>
      </c>
      <c r="K46" s="318">
        <v>1400000</v>
      </c>
    </row>
    <row r="47" spans="1:16" ht="24.95" customHeight="1" x14ac:dyDescent="0.25">
      <c r="A47" s="72" t="s">
        <v>51</v>
      </c>
      <c r="B47" s="16" t="s">
        <v>82</v>
      </c>
      <c r="C47" s="17" t="s">
        <v>83</v>
      </c>
      <c r="D47" s="18">
        <v>2016</v>
      </c>
      <c r="E47" s="19">
        <v>2020</v>
      </c>
      <c r="F47" s="20">
        <v>0</v>
      </c>
      <c r="G47" s="21">
        <v>0</v>
      </c>
      <c r="H47" s="317">
        <v>0</v>
      </c>
      <c r="I47" s="22">
        <v>0</v>
      </c>
      <c r="J47" s="23">
        <v>1100000</v>
      </c>
      <c r="K47" s="318">
        <v>1100000</v>
      </c>
      <c r="P47" s="36"/>
    </row>
    <row r="48" spans="1:16" ht="24.95" customHeight="1" x14ac:dyDescent="0.25">
      <c r="A48" s="73" t="s">
        <v>51</v>
      </c>
      <c r="B48" s="74" t="s">
        <v>84</v>
      </c>
      <c r="C48" s="75" t="s">
        <v>85</v>
      </c>
      <c r="D48" s="76"/>
      <c r="E48" s="77"/>
      <c r="F48" s="30"/>
      <c r="G48" s="31"/>
      <c r="H48" s="331">
        <v>800000</v>
      </c>
      <c r="I48" s="459">
        <v>800000</v>
      </c>
      <c r="J48" s="468">
        <v>800000</v>
      </c>
      <c r="K48" s="341">
        <v>800000</v>
      </c>
    </row>
    <row r="49" spans="1:12" ht="24.95" customHeight="1" thickBot="1" x14ac:dyDescent="0.3">
      <c r="A49" s="78"/>
      <c r="B49" s="42"/>
      <c r="C49" s="43" t="s">
        <v>86</v>
      </c>
      <c r="D49" s="44"/>
      <c r="E49" s="45"/>
      <c r="F49" s="46">
        <f t="shared" ref="F49:K49" si="4">SUM(F31:F48)</f>
        <v>2601489</v>
      </c>
      <c r="G49" s="47">
        <f t="shared" si="4"/>
        <v>2840042</v>
      </c>
      <c r="H49" s="356">
        <f t="shared" si="4"/>
        <v>4649343</v>
      </c>
      <c r="I49" s="357">
        <f t="shared" si="4"/>
        <v>5567429</v>
      </c>
      <c r="J49" s="361">
        <f t="shared" si="4"/>
        <v>6288354</v>
      </c>
      <c r="K49" s="363">
        <v>6288354</v>
      </c>
    </row>
    <row r="50" spans="1:12" ht="24.95" customHeight="1" x14ac:dyDescent="0.25">
      <c r="A50" s="48" t="s">
        <v>87</v>
      </c>
      <c r="B50" s="49" t="s">
        <v>88</v>
      </c>
      <c r="C50" s="6" t="s">
        <v>89</v>
      </c>
      <c r="D50" s="7">
        <v>2010</v>
      </c>
      <c r="E50" s="8">
        <v>2015</v>
      </c>
      <c r="F50" s="483">
        <v>143138</v>
      </c>
      <c r="G50" s="479">
        <v>125000</v>
      </c>
      <c r="H50" s="315">
        <v>100000</v>
      </c>
      <c r="I50" s="11">
        <v>100000</v>
      </c>
      <c r="J50" s="12">
        <v>0</v>
      </c>
      <c r="K50" s="316">
        <v>0</v>
      </c>
    </row>
    <row r="51" spans="1:12" ht="24.95" customHeight="1" x14ac:dyDescent="0.25">
      <c r="A51" s="72" t="s">
        <v>87</v>
      </c>
      <c r="B51" s="79" t="s">
        <v>90</v>
      </c>
      <c r="C51" s="17" t="s">
        <v>91</v>
      </c>
      <c r="D51" s="18">
        <v>2010</v>
      </c>
      <c r="E51" s="19">
        <v>2015</v>
      </c>
      <c r="F51" s="67">
        <v>400788</v>
      </c>
      <c r="G51" s="480">
        <v>440145</v>
      </c>
      <c r="H51" s="317">
        <v>570000</v>
      </c>
      <c r="I51" s="22">
        <v>200000</v>
      </c>
      <c r="J51" s="23">
        <v>0</v>
      </c>
      <c r="K51" s="318">
        <v>0</v>
      </c>
    </row>
    <row r="52" spans="1:12" s="36" customFormat="1" ht="27.75" customHeight="1" x14ac:dyDescent="0.25">
      <c r="A52" s="81" t="s">
        <v>87</v>
      </c>
      <c r="B52" s="82" t="s">
        <v>92</v>
      </c>
      <c r="C52" s="83" t="s">
        <v>93</v>
      </c>
      <c r="D52" s="84">
        <v>2015</v>
      </c>
      <c r="E52" s="85">
        <v>2020</v>
      </c>
      <c r="F52" s="67">
        <v>0</v>
      </c>
      <c r="G52" s="20">
        <v>0</v>
      </c>
      <c r="H52" s="334">
        <v>0</v>
      </c>
      <c r="I52" s="90">
        <v>200000</v>
      </c>
      <c r="J52" s="467">
        <v>400000</v>
      </c>
      <c r="K52" s="340">
        <v>400000</v>
      </c>
    </row>
    <row r="53" spans="1:12" s="36" customFormat="1" ht="35.25" customHeight="1" thickBot="1" x14ac:dyDescent="0.3">
      <c r="A53" s="89" t="s">
        <v>87</v>
      </c>
      <c r="B53" s="469" t="s">
        <v>45</v>
      </c>
      <c r="C53" s="470" t="s">
        <v>250</v>
      </c>
      <c r="D53" s="84">
        <v>2016</v>
      </c>
      <c r="E53" s="85">
        <v>2021</v>
      </c>
      <c r="F53" s="484"/>
      <c r="G53" s="481"/>
      <c r="H53" s="334"/>
      <c r="I53" s="90"/>
      <c r="J53" s="467">
        <v>100000</v>
      </c>
      <c r="K53" s="340">
        <v>100000</v>
      </c>
      <c r="L53" s="92"/>
    </row>
    <row r="54" spans="1:12" ht="24.95" customHeight="1" thickBot="1" x14ac:dyDescent="0.3">
      <c r="A54" s="55"/>
      <c r="B54" s="56"/>
      <c r="C54" s="43" t="s">
        <v>94</v>
      </c>
      <c r="D54" s="44"/>
      <c r="E54" s="45"/>
      <c r="F54" s="482">
        <f t="shared" ref="F54:K54" si="5">SUM(F50:F53)</f>
        <v>543926</v>
      </c>
      <c r="G54" s="93">
        <f t="shared" si="5"/>
        <v>565145</v>
      </c>
      <c r="H54" s="358">
        <f t="shared" si="5"/>
        <v>670000</v>
      </c>
      <c r="I54" s="359">
        <f t="shared" si="5"/>
        <v>500000</v>
      </c>
      <c r="J54" s="361">
        <f t="shared" si="5"/>
        <v>500000</v>
      </c>
      <c r="K54" s="363">
        <v>500000</v>
      </c>
    </row>
    <row r="55" spans="1:12" ht="24.95" customHeight="1" x14ac:dyDescent="0.25">
      <c r="A55" s="4" t="s">
        <v>95</v>
      </c>
      <c r="B55" s="5" t="s">
        <v>96</v>
      </c>
      <c r="C55" s="6" t="s">
        <v>97</v>
      </c>
      <c r="D55" s="7">
        <v>2010</v>
      </c>
      <c r="E55" s="8">
        <v>2015</v>
      </c>
      <c r="F55" s="9">
        <v>711971</v>
      </c>
      <c r="G55" s="94">
        <v>818767</v>
      </c>
      <c r="H55" s="324">
        <v>900000</v>
      </c>
      <c r="I55" s="50">
        <v>640000</v>
      </c>
      <c r="J55" s="51">
        <v>0</v>
      </c>
      <c r="K55" s="52">
        <v>0</v>
      </c>
    </row>
    <row r="56" spans="1:12" ht="30" x14ac:dyDescent="0.25">
      <c r="A56" s="95" t="s">
        <v>95</v>
      </c>
      <c r="B56" s="471" t="s">
        <v>98</v>
      </c>
      <c r="C56" s="470" t="s">
        <v>251</v>
      </c>
      <c r="D56" s="96"/>
      <c r="E56" s="97"/>
      <c r="F56" s="98"/>
      <c r="G56" s="99"/>
      <c r="H56" s="334"/>
      <c r="I56" s="90">
        <v>210000</v>
      </c>
      <c r="J56" s="467">
        <v>700000</v>
      </c>
      <c r="K56" s="340">
        <v>700000</v>
      </c>
    </row>
    <row r="57" spans="1:12" ht="24.95" customHeight="1" thickBot="1" x14ac:dyDescent="0.3">
      <c r="A57" s="25"/>
      <c r="B57" s="42"/>
      <c r="C57" s="43" t="s">
        <v>99</v>
      </c>
      <c r="D57" s="44"/>
      <c r="E57" s="45"/>
      <c r="F57" s="46">
        <f t="shared" ref="F57:J57" si="6">SUM(F55:F56)</f>
        <v>711971</v>
      </c>
      <c r="G57" s="93">
        <f t="shared" si="6"/>
        <v>818767</v>
      </c>
      <c r="H57" s="358">
        <f t="shared" si="6"/>
        <v>900000</v>
      </c>
      <c r="I57" s="359">
        <f t="shared" si="6"/>
        <v>850000</v>
      </c>
      <c r="J57" s="360">
        <f t="shared" si="6"/>
        <v>700000</v>
      </c>
      <c r="K57" s="362">
        <v>700000</v>
      </c>
    </row>
    <row r="58" spans="1:12" ht="24.95" customHeight="1" x14ac:dyDescent="0.25">
      <c r="A58" s="100" t="s">
        <v>100</v>
      </c>
      <c r="B58" s="101" t="s">
        <v>101</v>
      </c>
      <c r="C58" s="6" t="s">
        <v>102</v>
      </c>
      <c r="D58" s="102">
        <v>2007</v>
      </c>
      <c r="E58" s="103">
        <v>2012</v>
      </c>
      <c r="F58" s="9">
        <v>95472</v>
      </c>
      <c r="G58" s="10">
        <v>0</v>
      </c>
      <c r="H58" s="335">
        <v>0</v>
      </c>
      <c r="I58" s="104">
        <v>0</v>
      </c>
      <c r="J58" s="105">
        <v>0</v>
      </c>
      <c r="K58" s="70">
        <v>0</v>
      </c>
    </row>
    <row r="59" spans="1:12" ht="24.95" customHeight="1" x14ac:dyDescent="0.25">
      <c r="A59" s="106" t="s">
        <v>100</v>
      </c>
      <c r="B59" s="107" t="s">
        <v>103</v>
      </c>
      <c r="C59" s="59" t="s">
        <v>104</v>
      </c>
      <c r="D59" s="60">
        <v>2009</v>
      </c>
      <c r="E59" s="61">
        <v>2014</v>
      </c>
      <c r="F59" s="62">
        <v>159635</v>
      </c>
      <c r="G59" s="63">
        <v>184977</v>
      </c>
      <c r="H59" s="336">
        <v>154552</v>
      </c>
      <c r="I59" s="14">
        <v>0</v>
      </c>
      <c r="J59" s="108">
        <v>0</v>
      </c>
      <c r="K59" s="13">
        <v>0</v>
      </c>
    </row>
    <row r="60" spans="1:12" ht="24.95" customHeight="1" x14ac:dyDescent="0.25">
      <c r="A60" s="15" t="s">
        <v>100</v>
      </c>
      <c r="B60" s="16" t="s">
        <v>105</v>
      </c>
      <c r="C60" s="17" t="s">
        <v>106</v>
      </c>
      <c r="D60" s="18">
        <v>2012</v>
      </c>
      <c r="E60" s="19">
        <v>2018</v>
      </c>
      <c r="F60" s="20">
        <v>148900</v>
      </c>
      <c r="G60" s="21">
        <v>203672</v>
      </c>
      <c r="H60" s="332">
        <v>224000</v>
      </c>
      <c r="I60" s="24">
        <v>370000</v>
      </c>
      <c r="J60" s="23">
        <v>350000</v>
      </c>
      <c r="K60" s="318">
        <v>350000</v>
      </c>
    </row>
    <row r="61" spans="1:12" ht="24.95" customHeight="1" thickBot="1" x14ac:dyDescent="0.3">
      <c r="A61" s="25"/>
      <c r="B61" s="26"/>
      <c r="C61" s="43" t="s">
        <v>107</v>
      </c>
      <c r="D61" s="44"/>
      <c r="E61" s="45"/>
      <c r="F61" s="46">
        <f t="shared" ref="F61:K61" si="7">SUM(F58:F60)</f>
        <v>404007</v>
      </c>
      <c r="G61" s="47">
        <f t="shared" si="7"/>
        <v>388649</v>
      </c>
      <c r="H61" s="358">
        <f t="shared" si="7"/>
        <v>378552</v>
      </c>
      <c r="I61" s="359">
        <f t="shared" si="7"/>
        <v>370000</v>
      </c>
      <c r="J61" s="361">
        <f t="shared" si="7"/>
        <v>350000</v>
      </c>
      <c r="K61" s="363">
        <v>350000</v>
      </c>
    </row>
    <row r="62" spans="1:12" ht="34.5" customHeight="1" x14ac:dyDescent="0.25">
      <c r="A62" s="486" t="s">
        <v>108</v>
      </c>
      <c r="B62" s="486" t="s">
        <v>109</v>
      </c>
      <c r="C62" s="485" t="s">
        <v>256</v>
      </c>
      <c r="D62" s="7">
        <v>2011</v>
      </c>
      <c r="E62" s="8">
        <v>2016</v>
      </c>
      <c r="F62" s="9">
        <v>1507465</v>
      </c>
      <c r="G62" s="10">
        <v>1773523</v>
      </c>
      <c r="H62" s="315">
        <v>1874545</v>
      </c>
      <c r="I62" s="11">
        <v>1432511</v>
      </c>
      <c r="J62" s="12">
        <v>1483192</v>
      </c>
      <c r="K62" s="316">
        <v>1483192</v>
      </c>
    </row>
    <row r="63" spans="1:12" ht="42" customHeight="1" x14ac:dyDescent="0.25">
      <c r="A63" s="456" t="s">
        <v>108</v>
      </c>
      <c r="B63" s="456" t="s">
        <v>109</v>
      </c>
      <c r="C63" s="472" t="s">
        <v>257</v>
      </c>
      <c r="D63" s="60">
        <v>2011</v>
      </c>
      <c r="E63" s="61">
        <v>2019</v>
      </c>
      <c r="F63" s="110"/>
      <c r="G63" s="63"/>
      <c r="H63" s="473">
        <v>0</v>
      </c>
      <c r="I63" s="64">
        <v>0</v>
      </c>
      <c r="J63" s="65">
        <v>0</v>
      </c>
      <c r="K63" s="328">
        <v>0</v>
      </c>
    </row>
    <row r="64" spans="1:12" ht="27.75" customHeight="1" x14ac:dyDescent="0.25">
      <c r="A64" s="456" t="s">
        <v>108</v>
      </c>
      <c r="B64" s="456" t="s">
        <v>111</v>
      </c>
      <c r="C64" s="463" t="s">
        <v>258</v>
      </c>
      <c r="D64" s="18">
        <v>2011</v>
      </c>
      <c r="E64" s="19">
        <v>2016</v>
      </c>
      <c r="F64" s="20">
        <v>80000</v>
      </c>
      <c r="G64" s="21">
        <v>134500</v>
      </c>
      <c r="H64" s="317">
        <v>150500</v>
      </c>
      <c r="I64" s="22">
        <v>150500</v>
      </c>
      <c r="J64" s="23">
        <v>124500</v>
      </c>
      <c r="K64" s="318">
        <v>124500</v>
      </c>
    </row>
    <row r="65" spans="1:17" ht="27.75" customHeight="1" x14ac:dyDescent="0.25">
      <c r="A65" s="456" t="s">
        <v>108</v>
      </c>
      <c r="B65" s="456" t="s">
        <v>113</v>
      </c>
      <c r="C65" s="463" t="s">
        <v>259</v>
      </c>
      <c r="D65" s="18">
        <v>2012</v>
      </c>
      <c r="E65" s="19">
        <v>2017</v>
      </c>
      <c r="F65" s="20">
        <v>51500</v>
      </c>
      <c r="G65" s="21">
        <v>51500</v>
      </c>
      <c r="H65" s="317">
        <v>51500</v>
      </c>
      <c r="I65" s="22">
        <v>51500</v>
      </c>
      <c r="J65" s="23">
        <v>51500</v>
      </c>
      <c r="K65" s="318">
        <v>51500</v>
      </c>
    </row>
    <row r="66" spans="1:17" ht="33.75" customHeight="1" x14ac:dyDescent="0.25">
      <c r="A66" s="456" t="s">
        <v>108</v>
      </c>
      <c r="B66" s="456" t="s">
        <v>115</v>
      </c>
      <c r="C66" s="463" t="s">
        <v>253</v>
      </c>
      <c r="D66" s="18">
        <v>2014</v>
      </c>
      <c r="E66" s="19">
        <v>2019</v>
      </c>
      <c r="F66" s="53"/>
      <c r="G66" s="21"/>
      <c r="H66" s="317">
        <v>104000</v>
      </c>
      <c r="I66" s="22">
        <v>226000</v>
      </c>
      <c r="J66" s="23">
        <v>274999</v>
      </c>
      <c r="K66" s="318">
        <v>274999</v>
      </c>
    </row>
    <row r="67" spans="1:17" ht="48" customHeight="1" x14ac:dyDescent="0.25">
      <c r="A67" s="456" t="s">
        <v>108</v>
      </c>
      <c r="B67" s="456" t="s">
        <v>116</v>
      </c>
      <c r="C67" s="463" t="s">
        <v>260</v>
      </c>
      <c r="D67" s="18">
        <v>2012</v>
      </c>
      <c r="E67" s="19">
        <v>2019</v>
      </c>
      <c r="F67" s="20">
        <v>446842</v>
      </c>
      <c r="G67" s="21">
        <v>497934</v>
      </c>
      <c r="H67" s="317"/>
      <c r="I67" s="22">
        <v>740000</v>
      </c>
      <c r="J67" s="23">
        <v>950000</v>
      </c>
      <c r="K67" s="318">
        <v>950000</v>
      </c>
    </row>
    <row r="68" spans="1:17" ht="28.5" customHeight="1" x14ac:dyDescent="0.25">
      <c r="A68" s="456" t="s">
        <v>108</v>
      </c>
      <c r="B68" s="456" t="s">
        <v>116</v>
      </c>
      <c r="C68" s="474" t="s">
        <v>118</v>
      </c>
      <c r="D68" s="76"/>
      <c r="E68" s="77"/>
      <c r="F68" s="39"/>
      <c r="G68" s="31"/>
      <c r="H68" s="331">
        <v>812414</v>
      </c>
      <c r="I68" s="459">
        <v>0</v>
      </c>
      <c r="J68" s="468">
        <v>0</v>
      </c>
      <c r="K68" s="341">
        <v>0</v>
      </c>
    </row>
    <row r="69" spans="1:17" ht="62.25" customHeight="1" x14ac:dyDescent="0.25">
      <c r="A69" s="456" t="s">
        <v>108</v>
      </c>
      <c r="B69" s="456" t="s">
        <v>119</v>
      </c>
      <c r="C69" s="458" t="s">
        <v>254</v>
      </c>
      <c r="D69" s="76">
        <v>2014</v>
      </c>
      <c r="E69" s="77">
        <v>2019</v>
      </c>
      <c r="F69" s="39"/>
      <c r="G69" s="31"/>
      <c r="H69" s="331">
        <v>74000</v>
      </c>
      <c r="I69" s="459">
        <v>550000</v>
      </c>
      <c r="J69" s="468">
        <v>70000</v>
      </c>
      <c r="K69" s="341">
        <v>70000</v>
      </c>
    </row>
    <row r="70" spans="1:17" ht="36.75" customHeight="1" thickBot="1" x14ac:dyDescent="0.3">
      <c r="A70" s="478"/>
      <c r="B70" s="478" t="s">
        <v>120</v>
      </c>
      <c r="C70" s="458" t="s">
        <v>255</v>
      </c>
      <c r="D70" s="76">
        <v>2015</v>
      </c>
      <c r="E70" s="77">
        <v>2025</v>
      </c>
      <c r="F70" s="39"/>
      <c r="G70" s="31"/>
      <c r="H70" s="331">
        <v>0</v>
      </c>
      <c r="I70" s="459">
        <v>83202</v>
      </c>
      <c r="J70" s="468">
        <v>632511</v>
      </c>
      <c r="K70" s="341">
        <v>632511</v>
      </c>
    </row>
    <row r="71" spans="1:17" ht="25.5" customHeight="1" thickBot="1" x14ac:dyDescent="0.3">
      <c r="A71" s="475"/>
      <c r="B71" s="477"/>
      <c r="C71" s="43" t="s">
        <v>121</v>
      </c>
      <c r="D71" s="44"/>
      <c r="E71" s="45"/>
      <c r="F71" s="46">
        <f t="shared" ref="F71:K71" si="8">SUM(F62:F70)</f>
        <v>2085807</v>
      </c>
      <c r="G71" s="93">
        <f t="shared" si="8"/>
        <v>2457457</v>
      </c>
      <c r="H71" s="358">
        <f t="shared" si="8"/>
        <v>3066959</v>
      </c>
      <c r="I71" s="359">
        <f t="shared" si="8"/>
        <v>3233713</v>
      </c>
      <c r="J71" s="360">
        <f t="shared" si="8"/>
        <v>3586702</v>
      </c>
      <c r="K71" s="362">
        <v>3586702</v>
      </c>
    </row>
    <row r="72" spans="1:17" ht="25.5" customHeight="1" thickBot="1" x14ac:dyDescent="0.3">
      <c r="A72" s="114" t="s">
        <v>122</v>
      </c>
      <c r="B72" s="115"/>
      <c r="C72" s="116" t="s">
        <v>123</v>
      </c>
      <c r="D72" s="117"/>
      <c r="E72" s="118"/>
      <c r="F72" s="119">
        <f t="shared" ref="F72:K72" si="9">F71+F61+F57+F54+F49+F30+F28+F22+F19+F10</f>
        <v>13083342</v>
      </c>
      <c r="G72" s="120">
        <f t="shared" si="9"/>
        <v>13023188</v>
      </c>
      <c r="H72" s="365">
        <f t="shared" si="9"/>
        <v>15007503</v>
      </c>
      <c r="I72" s="366">
        <f t="shared" si="9"/>
        <v>15328514</v>
      </c>
      <c r="J72" s="367">
        <f t="shared" si="9"/>
        <v>15682054</v>
      </c>
      <c r="K72" s="364">
        <v>15682054</v>
      </c>
    </row>
    <row r="73" spans="1:17" ht="36" customHeight="1" thickBot="1" x14ac:dyDescent="0.3">
      <c r="A73" s="487" t="s">
        <v>122</v>
      </c>
      <c r="B73" s="488" t="s">
        <v>124</v>
      </c>
      <c r="C73" s="489" t="s">
        <v>221</v>
      </c>
      <c r="D73" s="490"/>
      <c r="E73" s="491"/>
      <c r="F73" s="451">
        <f>F71+F61+F57+F54+F49+F30+F28+F22+F19+F10</f>
        <v>13083342</v>
      </c>
      <c r="G73" s="492">
        <f>G71+G61+G57+G54+G49+G30+G28+G22+G19+G10</f>
        <v>13023188</v>
      </c>
      <c r="H73" s="493">
        <v>15007503</v>
      </c>
      <c r="I73" s="494">
        <v>15328514</v>
      </c>
      <c r="J73" s="495">
        <v>15682054</v>
      </c>
      <c r="K73" s="345"/>
    </row>
    <row r="74" spans="1:17" ht="26.25" customHeight="1" x14ac:dyDescent="0.25">
      <c r="A74" s="299" t="s">
        <v>126</v>
      </c>
      <c r="B74" s="299"/>
      <c r="C74" s="299"/>
      <c r="D74" s="299"/>
      <c r="E74" s="299"/>
      <c r="F74" s="299"/>
      <c r="G74" s="299"/>
      <c r="H74" s="299"/>
      <c r="I74" s="299"/>
      <c r="J74" s="299"/>
      <c r="K74" s="299"/>
      <c r="L74" s="121"/>
      <c r="M74" s="121"/>
      <c r="N74" s="121"/>
      <c r="O74" s="121"/>
    </row>
    <row r="75" spans="1:17" ht="20.25" customHeight="1" x14ac:dyDescent="0.25">
      <c r="A75" s="300" t="s">
        <v>127</v>
      </c>
      <c r="B75" s="301"/>
      <c r="C75" s="301"/>
      <c r="D75" s="301"/>
      <c r="E75" s="301"/>
      <c r="F75" s="301"/>
      <c r="G75" s="301"/>
      <c r="H75" s="301"/>
      <c r="I75" s="301"/>
      <c r="J75" s="301"/>
      <c r="K75" s="301"/>
    </row>
    <row r="76" spans="1:17" ht="20.25" customHeight="1" x14ac:dyDescent="0.25">
      <c r="A76" s="300" t="s">
        <v>128</v>
      </c>
      <c r="B76" s="301"/>
      <c r="C76" s="301"/>
      <c r="D76" s="301"/>
      <c r="E76" s="301"/>
      <c r="F76" s="301"/>
      <c r="G76" s="301"/>
      <c r="H76" s="301"/>
      <c r="I76" s="301"/>
      <c r="J76" s="301"/>
      <c r="K76" s="301"/>
    </row>
    <row r="77" spans="1:17" ht="20.25" customHeight="1" x14ac:dyDescent="0.25">
      <c r="A77" s="300" t="s">
        <v>219</v>
      </c>
      <c r="B77" s="301"/>
      <c r="C77" s="301"/>
      <c r="D77" s="301"/>
      <c r="E77" s="301"/>
      <c r="F77" s="301"/>
      <c r="G77" s="301"/>
      <c r="H77" s="301"/>
      <c r="I77" s="301"/>
      <c r="J77" s="301"/>
      <c r="K77" s="301"/>
    </row>
    <row r="78" spans="1:17" ht="20.25" customHeight="1" x14ac:dyDescent="0.25">
      <c r="A78" s="300" t="s">
        <v>220</v>
      </c>
      <c r="B78" s="301"/>
      <c r="C78" s="301"/>
      <c r="D78" s="301"/>
      <c r="E78" s="301"/>
      <c r="F78" s="301"/>
      <c r="G78" s="301"/>
      <c r="H78" s="301"/>
      <c r="I78" s="301"/>
      <c r="J78" s="301"/>
      <c r="K78" s="301"/>
    </row>
    <row r="80" spans="1:17" s="124" customFormat="1" ht="21" customHeight="1" x14ac:dyDescent="0.25">
      <c r="A80" s="122" t="s">
        <v>129</v>
      </c>
      <c r="B80" s="123"/>
      <c r="C80" s="1"/>
      <c r="D80" s="1"/>
      <c r="E80" s="1"/>
      <c r="F80" s="1"/>
      <c r="K80" s="2"/>
      <c r="L80" s="1"/>
      <c r="M80" s="1"/>
      <c r="N80" s="1"/>
      <c r="O80" s="1"/>
      <c r="P80" s="1"/>
      <c r="Q80" s="1"/>
    </row>
    <row r="91" spans="1:17" s="124" customFormat="1" x14ac:dyDescent="0.25">
      <c r="A91" s="123"/>
      <c r="B91" s="123"/>
      <c r="C91" s="1"/>
      <c r="D91" s="1"/>
      <c r="E91" s="1"/>
      <c r="F91" s="1"/>
      <c r="I91" s="125"/>
      <c r="K91" s="2"/>
      <c r="L91" s="1"/>
      <c r="M91" s="1"/>
      <c r="N91" s="1"/>
      <c r="O91" s="1"/>
      <c r="P91" s="1"/>
      <c r="Q91" s="1"/>
    </row>
  </sheetData>
  <mergeCells count="13">
    <mergeCell ref="A74:K74"/>
    <mergeCell ref="A75:K75"/>
    <mergeCell ref="A76:K76"/>
    <mergeCell ref="A77:K77"/>
    <mergeCell ref="A78:K78"/>
    <mergeCell ref="I1:K1"/>
    <mergeCell ref="A2:K2"/>
    <mergeCell ref="A3:C3"/>
    <mergeCell ref="A4:K4"/>
    <mergeCell ref="A5:A6"/>
    <mergeCell ref="B5:B6"/>
    <mergeCell ref="C5:C6"/>
    <mergeCell ref="F5:K5"/>
  </mergeCells>
  <printOptions verticalCentered="1"/>
  <pageMargins left="0.78740157480314965" right="0.78740157480314965" top="0.78740157480314965" bottom="0.78740157480314965" header="0.31496062992125984" footer="0.31496062992125984"/>
  <pageSetup paperSize="8" scale="49" orientation="portrait" r:id="rId1"/>
  <headerFooter>
    <oddFooter>&amp;Lkorbelo&amp;Cspolupr MN&amp;R&amp;D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topLeftCell="A22" zoomScaleNormal="100" workbookViewId="0">
      <selection activeCell="Q20" sqref="Q20"/>
    </sheetView>
  </sheetViews>
  <sheetFormatPr defaultRowHeight="15" x14ac:dyDescent="0.25"/>
  <cols>
    <col min="1" max="1" width="9.42578125" customWidth="1"/>
    <col min="2" max="2" width="62.140625" customWidth="1"/>
    <col min="3" max="6" width="12.7109375" customWidth="1"/>
    <col min="7" max="7" width="11.28515625" bestFit="1" customWidth="1"/>
    <col min="8" max="8" width="8.140625" bestFit="1" customWidth="1"/>
    <col min="9" max="9" width="12.140625" bestFit="1" customWidth="1"/>
    <col min="10" max="12" width="9.140625" hidden="1" customWidth="1"/>
    <col min="257" max="257" width="9.42578125" customWidth="1"/>
    <col min="258" max="258" width="62.140625" customWidth="1"/>
    <col min="259" max="262" width="12.5703125" bestFit="1" customWidth="1"/>
    <col min="513" max="513" width="9.42578125" customWidth="1"/>
    <col min="514" max="514" width="62.140625" customWidth="1"/>
    <col min="515" max="518" width="12.5703125" bestFit="1" customWidth="1"/>
    <col min="769" max="769" width="9.42578125" customWidth="1"/>
    <col min="770" max="770" width="62.140625" customWidth="1"/>
    <col min="771" max="774" width="12.5703125" bestFit="1" customWidth="1"/>
    <col min="1025" max="1025" width="9.42578125" customWidth="1"/>
    <col min="1026" max="1026" width="62.140625" customWidth="1"/>
    <col min="1027" max="1030" width="12.5703125" bestFit="1" customWidth="1"/>
    <col min="1281" max="1281" width="9.42578125" customWidth="1"/>
    <col min="1282" max="1282" width="62.140625" customWidth="1"/>
    <col min="1283" max="1286" width="12.5703125" bestFit="1" customWidth="1"/>
    <col min="1537" max="1537" width="9.42578125" customWidth="1"/>
    <col min="1538" max="1538" width="62.140625" customWidth="1"/>
    <col min="1539" max="1542" width="12.5703125" bestFit="1" customWidth="1"/>
    <col min="1793" max="1793" width="9.42578125" customWidth="1"/>
    <col min="1794" max="1794" width="62.140625" customWidth="1"/>
    <col min="1795" max="1798" width="12.5703125" bestFit="1" customWidth="1"/>
    <col min="2049" max="2049" width="9.42578125" customWidth="1"/>
    <col min="2050" max="2050" width="62.140625" customWidth="1"/>
    <col min="2051" max="2054" width="12.5703125" bestFit="1" customWidth="1"/>
    <col min="2305" max="2305" width="9.42578125" customWidth="1"/>
    <col min="2306" max="2306" width="62.140625" customWidth="1"/>
    <col min="2307" max="2310" width="12.5703125" bestFit="1" customWidth="1"/>
    <col min="2561" max="2561" width="9.42578125" customWidth="1"/>
    <col min="2562" max="2562" width="62.140625" customWidth="1"/>
    <col min="2563" max="2566" width="12.5703125" bestFit="1" customWidth="1"/>
    <col min="2817" max="2817" width="9.42578125" customWidth="1"/>
    <col min="2818" max="2818" width="62.140625" customWidth="1"/>
    <col min="2819" max="2822" width="12.5703125" bestFit="1" customWidth="1"/>
    <col min="3073" max="3073" width="9.42578125" customWidth="1"/>
    <col min="3074" max="3074" width="62.140625" customWidth="1"/>
    <col min="3075" max="3078" width="12.5703125" bestFit="1" customWidth="1"/>
    <col min="3329" max="3329" width="9.42578125" customWidth="1"/>
    <col min="3330" max="3330" width="62.140625" customWidth="1"/>
    <col min="3331" max="3334" width="12.5703125" bestFit="1" customWidth="1"/>
    <col min="3585" max="3585" width="9.42578125" customWidth="1"/>
    <col min="3586" max="3586" width="62.140625" customWidth="1"/>
    <col min="3587" max="3590" width="12.5703125" bestFit="1" customWidth="1"/>
    <col min="3841" max="3841" width="9.42578125" customWidth="1"/>
    <col min="3842" max="3842" width="62.140625" customWidth="1"/>
    <col min="3843" max="3846" width="12.5703125" bestFit="1" customWidth="1"/>
    <col min="4097" max="4097" width="9.42578125" customWidth="1"/>
    <col min="4098" max="4098" width="62.140625" customWidth="1"/>
    <col min="4099" max="4102" width="12.5703125" bestFit="1" customWidth="1"/>
    <col min="4353" max="4353" width="9.42578125" customWidth="1"/>
    <col min="4354" max="4354" width="62.140625" customWidth="1"/>
    <col min="4355" max="4358" width="12.5703125" bestFit="1" customWidth="1"/>
    <col min="4609" max="4609" width="9.42578125" customWidth="1"/>
    <col min="4610" max="4610" width="62.140625" customWidth="1"/>
    <col min="4611" max="4614" width="12.5703125" bestFit="1" customWidth="1"/>
    <col min="4865" max="4865" width="9.42578125" customWidth="1"/>
    <col min="4866" max="4866" width="62.140625" customWidth="1"/>
    <col min="4867" max="4870" width="12.5703125" bestFit="1" customWidth="1"/>
    <col min="5121" max="5121" width="9.42578125" customWidth="1"/>
    <col min="5122" max="5122" width="62.140625" customWidth="1"/>
    <col min="5123" max="5126" width="12.5703125" bestFit="1" customWidth="1"/>
    <col min="5377" max="5377" width="9.42578125" customWidth="1"/>
    <col min="5378" max="5378" width="62.140625" customWidth="1"/>
    <col min="5379" max="5382" width="12.5703125" bestFit="1" customWidth="1"/>
    <col min="5633" max="5633" width="9.42578125" customWidth="1"/>
    <col min="5634" max="5634" width="62.140625" customWidth="1"/>
    <col min="5635" max="5638" width="12.5703125" bestFit="1" customWidth="1"/>
    <col min="5889" max="5889" width="9.42578125" customWidth="1"/>
    <col min="5890" max="5890" width="62.140625" customWidth="1"/>
    <col min="5891" max="5894" width="12.5703125" bestFit="1" customWidth="1"/>
    <col min="6145" max="6145" width="9.42578125" customWidth="1"/>
    <col min="6146" max="6146" width="62.140625" customWidth="1"/>
    <col min="6147" max="6150" width="12.5703125" bestFit="1" customWidth="1"/>
    <col min="6401" max="6401" width="9.42578125" customWidth="1"/>
    <col min="6402" max="6402" width="62.140625" customWidth="1"/>
    <col min="6403" max="6406" width="12.5703125" bestFit="1" customWidth="1"/>
    <col min="6657" max="6657" width="9.42578125" customWidth="1"/>
    <col min="6658" max="6658" width="62.140625" customWidth="1"/>
    <col min="6659" max="6662" width="12.5703125" bestFit="1" customWidth="1"/>
    <col min="6913" max="6913" width="9.42578125" customWidth="1"/>
    <col min="6914" max="6914" width="62.140625" customWidth="1"/>
    <col min="6915" max="6918" width="12.5703125" bestFit="1" customWidth="1"/>
    <col min="7169" max="7169" width="9.42578125" customWidth="1"/>
    <col min="7170" max="7170" width="62.140625" customWidth="1"/>
    <col min="7171" max="7174" width="12.5703125" bestFit="1" customWidth="1"/>
    <col min="7425" max="7425" width="9.42578125" customWidth="1"/>
    <col min="7426" max="7426" width="62.140625" customWidth="1"/>
    <col min="7427" max="7430" width="12.5703125" bestFit="1" customWidth="1"/>
    <col min="7681" max="7681" width="9.42578125" customWidth="1"/>
    <col min="7682" max="7682" width="62.140625" customWidth="1"/>
    <col min="7683" max="7686" width="12.5703125" bestFit="1" customWidth="1"/>
    <col min="7937" max="7937" width="9.42578125" customWidth="1"/>
    <col min="7938" max="7938" width="62.140625" customWidth="1"/>
    <col min="7939" max="7942" width="12.5703125" bestFit="1" customWidth="1"/>
    <col min="8193" max="8193" width="9.42578125" customWidth="1"/>
    <col min="8194" max="8194" width="62.140625" customWidth="1"/>
    <col min="8195" max="8198" width="12.5703125" bestFit="1" customWidth="1"/>
    <col min="8449" max="8449" width="9.42578125" customWidth="1"/>
    <col min="8450" max="8450" width="62.140625" customWidth="1"/>
    <col min="8451" max="8454" width="12.5703125" bestFit="1" customWidth="1"/>
    <col min="8705" max="8705" width="9.42578125" customWidth="1"/>
    <col min="8706" max="8706" width="62.140625" customWidth="1"/>
    <col min="8707" max="8710" width="12.5703125" bestFit="1" customWidth="1"/>
    <col min="8961" max="8961" width="9.42578125" customWidth="1"/>
    <col min="8962" max="8962" width="62.140625" customWidth="1"/>
    <col min="8963" max="8966" width="12.5703125" bestFit="1" customWidth="1"/>
    <col min="9217" max="9217" width="9.42578125" customWidth="1"/>
    <col min="9218" max="9218" width="62.140625" customWidth="1"/>
    <col min="9219" max="9222" width="12.5703125" bestFit="1" customWidth="1"/>
    <col min="9473" max="9473" width="9.42578125" customWidth="1"/>
    <col min="9474" max="9474" width="62.140625" customWidth="1"/>
    <col min="9475" max="9478" width="12.5703125" bestFit="1" customWidth="1"/>
    <col min="9729" max="9729" width="9.42578125" customWidth="1"/>
    <col min="9730" max="9730" width="62.140625" customWidth="1"/>
    <col min="9731" max="9734" width="12.5703125" bestFit="1" customWidth="1"/>
    <col min="9985" max="9985" width="9.42578125" customWidth="1"/>
    <col min="9986" max="9986" width="62.140625" customWidth="1"/>
    <col min="9987" max="9990" width="12.5703125" bestFit="1" customWidth="1"/>
    <col min="10241" max="10241" width="9.42578125" customWidth="1"/>
    <col min="10242" max="10242" width="62.140625" customWidth="1"/>
    <col min="10243" max="10246" width="12.5703125" bestFit="1" customWidth="1"/>
    <col min="10497" max="10497" width="9.42578125" customWidth="1"/>
    <col min="10498" max="10498" width="62.140625" customWidth="1"/>
    <col min="10499" max="10502" width="12.5703125" bestFit="1" customWidth="1"/>
    <col min="10753" max="10753" width="9.42578125" customWidth="1"/>
    <col min="10754" max="10754" width="62.140625" customWidth="1"/>
    <col min="10755" max="10758" width="12.5703125" bestFit="1" customWidth="1"/>
    <col min="11009" max="11009" width="9.42578125" customWidth="1"/>
    <col min="11010" max="11010" width="62.140625" customWidth="1"/>
    <col min="11011" max="11014" width="12.5703125" bestFit="1" customWidth="1"/>
    <col min="11265" max="11265" width="9.42578125" customWidth="1"/>
    <col min="11266" max="11266" width="62.140625" customWidth="1"/>
    <col min="11267" max="11270" width="12.5703125" bestFit="1" customWidth="1"/>
    <col min="11521" max="11521" width="9.42578125" customWidth="1"/>
    <col min="11522" max="11522" width="62.140625" customWidth="1"/>
    <col min="11523" max="11526" width="12.5703125" bestFit="1" customWidth="1"/>
    <col min="11777" max="11777" width="9.42578125" customWidth="1"/>
    <col min="11778" max="11778" width="62.140625" customWidth="1"/>
    <col min="11779" max="11782" width="12.5703125" bestFit="1" customWidth="1"/>
    <col min="12033" max="12033" width="9.42578125" customWidth="1"/>
    <col min="12034" max="12034" width="62.140625" customWidth="1"/>
    <col min="12035" max="12038" width="12.5703125" bestFit="1" customWidth="1"/>
    <col min="12289" max="12289" width="9.42578125" customWidth="1"/>
    <col min="12290" max="12290" width="62.140625" customWidth="1"/>
    <col min="12291" max="12294" width="12.5703125" bestFit="1" customWidth="1"/>
    <col min="12545" max="12545" width="9.42578125" customWidth="1"/>
    <col min="12546" max="12546" width="62.140625" customWidth="1"/>
    <col min="12547" max="12550" width="12.5703125" bestFit="1" customWidth="1"/>
    <col min="12801" max="12801" width="9.42578125" customWidth="1"/>
    <col min="12802" max="12802" width="62.140625" customWidth="1"/>
    <col min="12803" max="12806" width="12.5703125" bestFit="1" customWidth="1"/>
    <col min="13057" max="13057" width="9.42578125" customWidth="1"/>
    <col min="13058" max="13058" width="62.140625" customWidth="1"/>
    <col min="13059" max="13062" width="12.5703125" bestFit="1" customWidth="1"/>
    <col min="13313" max="13313" width="9.42578125" customWidth="1"/>
    <col min="13314" max="13314" width="62.140625" customWidth="1"/>
    <col min="13315" max="13318" width="12.5703125" bestFit="1" customWidth="1"/>
    <col min="13569" max="13569" width="9.42578125" customWidth="1"/>
    <col min="13570" max="13570" width="62.140625" customWidth="1"/>
    <col min="13571" max="13574" width="12.5703125" bestFit="1" customWidth="1"/>
    <col min="13825" max="13825" width="9.42578125" customWidth="1"/>
    <col min="13826" max="13826" width="62.140625" customWidth="1"/>
    <col min="13827" max="13830" width="12.5703125" bestFit="1" customWidth="1"/>
    <col min="14081" max="14081" width="9.42578125" customWidth="1"/>
    <col min="14082" max="14082" width="62.140625" customWidth="1"/>
    <col min="14083" max="14086" width="12.5703125" bestFit="1" customWidth="1"/>
    <col min="14337" max="14337" width="9.42578125" customWidth="1"/>
    <col min="14338" max="14338" width="62.140625" customWidth="1"/>
    <col min="14339" max="14342" width="12.5703125" bestFit="1" customWidth="1"/>
    <col min="14593" max="14593" width="9.42578125" customWidth="1"/>
    <col min="14594" max="14594" width="62.140625" customWidth="1"/>
    <col min="14595" max="14598" width="12.5703125" bestFit="1" customWidth="1"/>
    <col min="14849" max="14849" width="9.42578125" customWidth="1"/>
    <col min="14850" max="14850" width="62.140625" customWidth="1"/>
    <col min="14851" max="14854" width="12.5703125" bestFit="1" customWidth="1"/>
    <col min="15105" max="15105" width="9.42578125" customWidth="1"/>
    <col min="15106" max="15106" width="62.140625" customWidth="1"/>
    <col min="15107" max="15110" width="12.5703125" bestFit="1" customWidth="1"/>
    <col min="15361" max="15361" width="9.42578125" customWidth="1"/>
    <col min="15362" max="15362" width="62.140625" customWidth="1"/>
    <col min="15363" max="15366" width="12.5703125" bestFit="1" customWidth="1"/>
    <col min="15617" max="15617" width="9.42578125" customWidth="1"/>
    <col min="15618" max="15618" width="62.140625" customWidth="1"/>
    <col min="15619" max="15622" width="12.5703125" bestFit="1" customWidth="1"/>
    <col min="15873" max="15873" width="9.42578125" customWidth="1"/>
    <col min="15874" max="15874" width="62.140625" customWidth="1"/>
    <col min="15875" max="15878" width="12.5703125" bestFit="1" customWidth="1"/>
    <col min="16129" max="16129" width="9.42578125" customWidth="1"/>
    <col min="16130" max="16130" width="62.140625" customWidth="1"/>
    <col min="16131" max="16134" width="12.5703125" bestFit="1" customWidth="1"/>
  </cols>
  <sheetData>
    <row r="1" spans="1:7" ht="25.5" customHeight="1" x14ac:dyDescent="0.3">
      <c r="F1" s="417" t="s">
        <v>222</v>
      </c>
      <c r="G1" s="420"/>
    </row>
    <row r="2" spans="1:7" ht="28.5" customHeight="1" x14ac:dyDescent="0.3">
      <c r="A2" s="437" t="s">
        <v>226</v>
      </c>
      <c r="B2" s="437"/>
      <c r="C2" s="310"/>
      <c r="D2" s="310"/>
      <c r="E2" s="310"/>
      <c r="F2" s="310"/>
    </row>
    <row r="3" spans="1:7" ht="36.75" customHeight="1" thickBot="1" x14ac:dyDescent="0.3">
      <c r="A3" s="313" t="s">
        <v>157</v>
      </c>
      <c r="B3" s="313"/>
      <c r="C3" s="313"/>
      <c r="D3" s="313"/>
      <c r="E3" s="313"/>
      <c r="F3" s="313"/>
      <c r="G3" s="313"/>
    </row>
    <row r="4" spans="1:7" ht="31.5" x14ac:dyDescent="0.25">
      <c r="A4" s="126" t="s">
        <v>131</v>
      </c>
      <c r="B4" s="127" t="s">
        <v>132</v>
      </c>
      <c r="C4" s="127">
        <v>2013</v>
      </c>
      <c r="D4" s="170">
        <v>2014</v>
      </c>
      <c r="E4" s="127">
        <v>2015</v>
      </c>
      <c r="F4" s="128">
        <v>2016</v>
      </c>
      <c r="G4" s="128">
        <v>2017</v>
      </c>
    </row>
    <row r="5" spans="1:7" ht="15.75" x14ac:dyDescent="0.25">
      <c r="A5" s="129" t="s">
        <v>133</v>
      </c>
      <c r="B5" s="130" t="s">
        <v>134</v>
      </c>
      <c r="C5" s="131">
        <f>165813</f>
        <v>165813</v>
      </c>
      <c r="D5" s="132">
        <v>0</v>
      </c>
      <c r="E5" s="179">
        <v>0</v>
      </c>
      <c r="F5" s="133">
        <v>0</v>
      </c>
      <c r="G5" s="133">
        <v>0</v>
      </c>
    </row>
    <row r="6" spans="1:7" ht="15.75" x14ac:dyDescent="0.25">
      <c r="A6" s="129" t="s">
        <v>133</v>
      </c>
      <c r="B6" s="130" t="s">
        <v>135</v>
      </c>
      <c r="C6" s="131">
        <v>3108674</v>
      </c>
      <c r="D6" s="132">
        <v>3002199</v>
      </c>
      <c r="E6" s="179">
        <v>3110846</v>
      </c>
      <c r="F6" s="133">
        <v>3035747</v>
      </c>
      <c r="G6" s="133">
        <v>3035747</v>
      </c>
    </row>
    <row r="7" spans="1:7" ht="15.75" x14ac:dyDescent="0.25">
      <c r="A7" s="129" t="s">
        <v>133</v>
      </c>
      <c r="B7" s="130" t="s">
        <v>136</v>
      </c>
      <c r="C7" s="131">
        <v>6629</v>
      </c>
      <c r="D7" s="132">
        <v>6629</v>
      </c>
      <c r="E7" s="179">
        <v>0</v>
      </c>
      <c r="F7" s="133">
        <v>0</v>
      </c>
      <c r="G7" s="133">
        <v>0</v>
      </c>
    </row>
    <row r="8" spans="1:7" ht="15.75" x14ac:dyDescent="0.25">
      <c r="A8" s="129" t="s">
        <v>133</v>
      </c>
      <c r="B8" s="130" t="s">
        <v>137</v>
      </c>
      <c r="C8" s="131">
        <v>596</v>
      </c>
      <c r="D8" s="132">
        <v>596</v>
      </c>
      <c r="E8" s="179">
        <v>596</v>
      </c>
      <c r="F8" s="133">
        <v>596</v>
      </c>
      <c r="G8" s="133">
        <v>596</v>
      </c>
    </row>
    <row r="9" spans="1:7" ht="15.75" x14ac:dyDescent="0.25">
      <c r="A9" s="129" t="s">
        <v>133</v>
      </c>
      <c r="B9" s="130" t="s">
        <v>138</v>
      </c>
      <c r="C9" s="131">
        <v>1130129</v>
      </c>
      <c r="D9" s="132">
        <v>1445432</v>
      </c>
      <c r="E9" s="179">
        <v>1449889</v>
      </c>
      <c r="F9" s="133">
        <v>1524988</v>
      </c>
      <c r="G9" s="133">
        <v>1524988</v>
      </c>
    </row>
    <row r="10" spans="1:7" ht="16.5" thickBot="1" x14ac:dyDescent="0.3">
      <c r="A10" s="134" t="s">
        <v>133</v>
      </c>
      <c r="B10" s="135" t="s">
        <v>139</v>
      </c>
      <c r="C10" s="136">
        <v>0</v>
      </c>
      <c r="D10" s="137">
        <v>0</v>
      </c>
      <c r="E10" s="180">
        <v>0</v>
      </c>
      <c r="F10" s="138">
        <v>0</v>
      </c>
      <c r="G10" s="138">
        <v>0</v>
      </c>
    </row>
    <row r="11" spans="1:7" ht="16.5" thickBot="1" x14ac:dyDescent="0.3">
      <c r="A11" s="139"/>
      <c r="B11" s="140" t="s">
        <v>13</v>
      </c>
      <c r="C11" s="141">
        <f>SUM(C5:C10)</f>
        <v>4411841</v>
      </c>
      <c r="D11" s="171">
        <f>SUM(D5:D10)</f>
        <v>4454856</v>
      </c>
      <c r="E11" s="181">
        <f>SUM(E5:E10)</f>
        <v>4561331</v>
      </c>
      <c r="F11" s="142">
        <f>SUM(F5:F10)</f>
        <v>4561331</v>
      </c>
      <c r="G11" s="381">
        <f>SUM(G5:G10)</f>
        <v>4561331</v>
      </c>
    </row>
    <row r="12" spans="1:7" ht="16.5" thickBot="1" x14ac:dyDescent="0.3">
      <c r="A12" s="143" t="s">
        <v>14</v>
      </c>
      <c r="B12" s="144" t="s">
        <v>140</v>
      </c>
      <c r="C12" s="145">
        <f>110276</f>
        <v>110276</v>
      </c>
      <c r="D12" s="172">
        <v>110276</v>
      </c>
      <c r="E12" s="182">
        <v>110276</v>
      </c>
      <c r="F12" s="146">
        <v>110276</v>
      </c>
      <c r="G12" s="146">
        <v>110276</v>
      </c>
    </row>
    <row r="13" spans="1:7" ht="16.5" thickBot="1" x14ac:dyDescent="0.3">
      <c r="A13" s="139"/>
      <c r="B13" s="140" t="s">
        <v>31</v>
      </c>
      <c r="C13" s="147">
        <f>SUM(C12)</f>
        <v>110276</v>
      </c>
      <c r="D13" s="173">
        <f>SUM(D12)</f>
        <v>110276</v>
      </c>
      <c r="E13" s="183">
        <f>SUM(E12)</f>
        <v>110276</v>
      </c>
      <c r="F13" s="148">
        <f>SUM(F12)</f>
        <v>110276</v>
      </c>
      <c r="G13" s="382">
        <f>SUM(G12)</f>
        <v>110276</v>
      </c>
    </row>
    <row r="14" spans="1:7" ht="15.75" x14ac:dyDescent="0.25">
      <c r="A14" s="149" t="s">
        <v>32</v>
      </c>
      <c r="B14" s="150" t="s">
        <v>135</v>
      </c>
      <c r="C14" s="151">
        <v>69969</v>
      </c>
      <c r="D14" s="174">
        <v>72558</v>
      </c>
      <c r="E14" s="184">
        <v>72612</v>
      </c>
      <c r="F14" s="152">
        <v>72558</v>
      </c>
      <c r="G14" s="152">
        <v>72558</v>
      </c>
    </row>
    <row r="15" spans="1:7" ht="16.5" thickBot="1" x14ac:dyDescent="0.3">
      <c r="A15" s="134" t="s">
        <v>32</v>
      </c>
      <c r="B15" s="135" t="s">
        <v>141</v>
      </c>
      <c r="C15" s="136">
        <v>2275</v>
      </c>
      <c r="D15" s="175">
        <v>2343</v>
      </c>
      <c r="E15" s="185">
        <v>2343</v>
      </c>
      <c r="F15" s="153">
        <v>2343</v>
      </c>
      <c r="G15" s="153">
        <v>2343</v>
      </c>
    </row>
    <row r="16" spans="1:7" ht="16.5" thickBot="1" x14ac:dyDescent="0.3">
      <c r="A16" s="139"/>
      <c r="B16" s="140" t="s">
        <v>36</v>
      </c>
      <c r="C16" s="154">
        <f>SUM(C14:C15)</f>
        <v>72244</v>
      </c>
      <c r="D16" s="173">
        <f>SUM(D14:D15)</f>
        <v>74901</v>
      </c>
      <c r="E16" s="183">
        <f>SUM(E14:E15)</f>
        <v>74955</v>
      </c>
      <c r="F16" s="148">
        <f>SUM(F14:F15)</f>
        <v>74901</v>
      </c>
      <c r="G16" s="382">
        <f>SUM(G14:G15)</f>
        <v>74901</v>
      </c>
    </row>
    <row r="17" spans="1:7" ht="15.75" x14ac:dyDescent="0.25">
      <c r="A17" s="149" t="s">
        <v>37</v>
      </c>
      <c r="B17" s="150" t="s">
        <v>135</v>
      </c>
      <c r="C17" s="151">
        <v>73160</v>
      </c>
      <c r="D17" s="176">
        <v>78103</v>
      </c>
      <c r="E17" s="184">
        <v>78161</v>
      </c>
      <c r="F17" s="152">
        <v>78103</v>
      </c>
      <c r="G17" s="152">
        <v>78103</v>
      </c>
    </row>
    <row r="18" spans="1:7" ht="15.75" x14ac:dyDescent="0.25">
      <c r="A18" s="129" t="s">
        <v>37</v>
      </c>
      <c r="B18" s="130" t="s">
        <v>136</v>
      </c>
      <c r="C18" s="131">
        <v>3243</v>
      </c>
      <c r="D18" s="177">
        <v>3340</v>
      </c>
      <c r="E18" s="186">
        <v>3282</v>
      </c>
      <c r="F18" s="155">
        <v>3340</v>
      </c>
      <c r="G18" s="155">
        <v>3340</v>
      </c>
    </row>
    <row r="19" spans="1:7" ht="16.5" thickBot="1" x14ac:dyDescent="0.3">
      <c r="A19" s="134" t="s">
        <v>37</v>
      </c>
      <c r="B19" s="135" t="s">
        <v>142</v>
      </c>
      <c r="C19" s="136">
        <v>8285</v>
      </c>
      <c r="D19" s="175">
        <v>8534</v>
      </c>
      <c r="E19" s="185">
        <v>8534</v>
      </c>
      <c r="F19" s="153">
        <v>8534</v>
      </c>
      <c r="G19" s="153">
        <v>8534</v>
      </c>
    </row>
    <row r="20" spans="1:7" ht="16.5" thickBot="1" x14ac:dyDescent="0.3">
      <c r="A20" s="139"/>
      <c r="B20" s="140" t="s">
        <v>46</v>
      </c>
      <c r="C20" s="154">
        <f>SUM(C17:C19)</f>
        <v>84688</v>
      </c>
      <c r="D20" s="173">
        <f>SUM(D17:D19)</f>
        <v>89977</v>
      </c>
      <c r="E20" s="183">
        <f>SUM(E17:E19)</f>
        <v>89977</v>
      </c>
      <c r="F20" s="148">
        <f>SUM(F17:F19)</f>
        <v>89977</v>
      </c>
      <c r="G20" s="382">
        <f>SUM(G17:G19)</f>
        <v>89977</v>
      </c>
    </row>
    <row r="21" spans="1:7" ht="15.75" x14ac:dyDescent="0.25">
      <c r="A21" s="149" t="s">
        <v>47</v>
      </c>
      <c r="B21" s="150" t="s">
        <v>135</v>
      </c>
      <c r="C21" s="151">
        <v>146377</v>
      </c>
      <c r="D21" s="174">
        <v>149800</v>
      </c>
      <c r="E21" s="184">
        <v>149800</v>
      </c>
      <c r="F21" s="152">
        <v>149800</v>
      </c>
      <c r="G21" s="152">
        <v>149800</v>
      </c>
    </row>
    <row r="22" spans="1:7" ht="15.75" x14ac:dyDescent="0.25">
      <c r="A22" s="129" t="s">
        <v>47</v>
      </c>
      <c r="B22" s="130" t="s">
        <v>136</v>
      </c>
      <c r="C22" s="131">
        <f>7634</f>
        <v>7634</v>
      </c>
      <c r="D22" s="177">
        <v>7634</v>
      </c>
      <c r="E22" s="186">
        <v>7634</v>
      </c>
      <c r="F22" s="155">
        <v>7634</v>
      </c>
      <c r="G22" s="155">
        <v>7634</v>
      </c>
    </row>
    <row r="23" spans="1:7" ht="15.75" x14ac:dyDescent="0.25">
      <c r="A23" s="376" t="s">
        <v>47</v>
      </c>
      <c r="B23" s="377" t="s">
        <v>143</v>
      </c>
      <c r="C23" s="131">
        <v>137025</v>
      </c>
      <c r="D23" s="379">
        <v>137025</v>
      </c>
      <c r="E23" s="378">
        <v>137025</v>
      </c>
      <c r="F23" s="380">
        <v>0</v>
      </c>
      <c r="G23" s="380">
        <v>0</v>
      </c>
    </row>
    <row r="24" spans="1:7" ht="15.75" x14ac:dyDescent="0.25">
      <c r="A24" s="376" t="s">
        <v>47</v>
      </c>
      <c r="B24" s="377" t="s">
        <v>144</v>
      </c>
      <c r="C24" s="131">
        <v>178220</v>
      </c>
      <c r="D24" s="379">
        <v>178220</v>
      </c>
      <c r="E24" s="378">
        <v>178220</v>
      </c>
      <c r="F24" s="380">
        <v>0</v>
      </c>
      <c r="G24" s="380">
        <v>0</v>
      </c>
    </row>
    <row r="25" spans="1:7" ht="15.75" x14ac:dyDescent="0.25">
      <c r="A25" s="376" t="s">
        <v>47</v>
      </c>
      <c r="B25" s="377" t="s">
        <v>145</v>
      </c>
      <c r="C25" s="131">
        <v>34755</v>
      </c>
      <c r="D25" s="379">
        <v>34755</v>
      </c>
      <c r="E25" s="378">
        <v>34755</v>
      </c>
      <c r="F25" s="380">
        <v>0</v>
      </c>
      <c r="G25" s="380">
        <v>0</v>
      </c>
    </row>
    <row r="26" spans="1:7" ht="16.5" thickBot="1" x14ac:dyDescent="0.3">
      <c r="A26" s="188" t="s">
        <v>47</v>
      </c>
      <c r="B26" s="425" t="s">
        <v>242</v>
      </c>
      <c r="C26" s="426">
        <v>0</v>
      </c>
      <c r="D26" s="427">
        <v>0</v>
      </c>
      <c r="E26" s="428">
        <v>0</v>
      </c>
      <c r="F26" s="429">
        <v>0</v>
      </c>
      <c r="G26" s="429">
        <v>0</v>
      </c>
    </row>
    <row r="27" spans="1:7" ht="16.5" thickBot="1" x14ac:dyDescent="0.3">
      <c r="A27" s="139"/>
      <c r="B27" s="140" t="s">
        <v>50</v>
      </c>
      <c r="C27" s="141">
        <f t="shared" ref="C27:G27" si="0">SUM(C21:C26)</f>
        <v>504011</v>
      </c>
      <c r="D27" s="171">
        <f t="shared" si="0"/>
        <v>507434</v>
      </c>
      <c r="E27" s="181">
        <f t="shared" si="0"/>
        <v>507434</v>
      </c>
      <c r="F27" s="142">
        <f t="shared" si="0"/>
        <v>157434</v>
      </c>
      <c r="G27" s="381">
        <f t="shared" si="0"/>
        <v>157434</v>
      </c>
    </row>
    <row r="28" spans="1:7" ht="15.75" x14ac:dyDescent="0.25">
      <c r="A28" s="149" t="s">
        <v>51</v>
      </c>
      <c r="B28" s="150" t="s">
        <v>134</v>
      </c>
      <c r="C28" s="151">
        <f>114721</f>
        <v>114721</v>
      </c>
      <c r="D28" s="174">
        <v>0</v>
      </c>
      <c r="E28" s="184">
        <v>0</v>
      </c>
      <c r="F28" s="152">
        <v>0</v>
      </c>
      <c r="G28" s="152">
        <v>0</v>
      </c>
    </row>
    <row r="29" spans="1:7" ht="15.75" x14ac:dyDescent="0.25">
      <c r="A29" s="129" t="s">
        <v>51</v>
      </c>
      <c r="B29" s="130" t="s">
        <v>135</v>
      </c>
      <c r="C29" s="131">
        <f>ROUND(4792053+200000+701,0)</f>
        <v>4992754</v>
      </c>
      <c r="D29" s="177">
        <v>5246252</v>
      </c>
      <c r="E29" s="186">
        <v>4894675</v>
      </c>
      <c r="F29" s="155">
        <v>4173397</v>
      </c>
      <c r="G29" s="155">
        <v>4173397</v>
      </c>
    </row>
    <row r="30" spans="1:7" ht="15.75" x14ac:dyDescent="0.25">
      <c r="A30" s="129" t="s">
        <v>51</v>
      </c>
      <c r="B30" s="130" t="s">
        <v>136</v>
      </c>
      <c r="C30" s="131">
        <v>12519</v>
      </c>
      <c r="D30" s="177">
        <v>12900</v>
      </c>
      <c r="E30" s="186">
        <v>12900</v>
      </c>
      <c r="F30" s="155">
        <v>12900</v>
      </c>
      <c r="G30" s="155">
        <v>12900</v>
      </c>
    </row>
    <row r="31" spans="1:7" ht="15.75" x14ac:dyDescent="0.25">
      <c r="A31" s="371" t="s">
        <v>51</v>
      </c>
      <c r="B31" s="372" t="s">
        <v>146</v>
      </c>
      <c r="C31" s="373">
        <v>1007157</v>
      </c>
      <c r="D31" s="374">
        <v>196671</v>
      </c>
      <c r="E31" s="373">
        <v>196671</v>
      </c>
      <c r="F31" s="375">
        <v>0</v>
      </c>
      <c r="G31" s="375">
        <v>0</v>
      </c>
    </row>
    <row r="32" spans="1:7" ht="15.75" x14ac:dyDescent="0.25">
      <c r="A32" s="371" t="s">
        <v>51</v>
      </c>
      <c r="B32" s="372" t="s">
        <v>147</v>
      </c>
      <c r="C32" s="373">
        <v>159361</v>
      </c>
      <c r="D32" s="374">
        <v>159361</v>
      </c>
      <c r="E32" s="373">
        <v>159361</v>
      </c>
      <c r="F32" s="375">
        <v>0</v>
      </c>
      <c r="G32" s="375">
        <v>0</v>
      </c>
    </row>
    <row r="33" spans="1:13" ht="15.75" x14ac:dyDescent="0.25">
      <c r="A33" s="188" t="s">
        <v>51</v>
      </c>
      <c r="B33" s="189" t="s">
        <v>148</v>
      </c>
      <c r="C33" s="190">
        <v>0</v>
      </c>
      <c r="D33" s="191">
        <v>0</v>
      </c>
      <c r="E33" s="190">
        <v>44410</v>
      </c>
      <c r="F33" s="192">
        <v>304817</v>
      </c>
      <c r="G33" s="192">
        <v>304817</v>
      </c>
    </row>
    <row r="34" spans="1:13" ht="15.75" x14ac:dyDescent="0.25">
      <c r="A34" s="129" t="s">
        <v>51</v>
      </c>
      <c r="B34" s="130" t="s">
        <v>149</v>
      </c>
      <c r="C34" s="131">
        <v>122675</v>
      </c>
      <c r="D34" s="177">
        <v>136656</v>
      </c>
      <c r="E34" s="186">
        <v>95963</v>
      </c>
      <c r="F34" s="155">
        <v>95963</v>
      </c>
      <c r="G34" s="155">
        <v>95963</v>
      </c>
    </row>
    <row r="35" spans="1:13" ht="15.75" x14ac:dyDescent="0.25">
      <c r="A35" s="444" t="s">
        <v>51</v>
      </c>
      <c r="B35" s="445" t="s">
        <v>150</v>
      </c>
      <c r="C35" s="131">
        <v>260460</v>
      </c>
      <c r="D35" s="410">
        <v>580573</v>
      </c>
      <c r="E35" s="411">
        <v>562871</v>
      </c>
      <c r="F35" s="412">
        <v>562871</v>
      </c>
      <c r="G35" s="412">
        <v>562871</v>
      </c>
      <c r="H35" s="406" t="s">
        <v>162</v>
      </c>
      <c r="I35" s="407">
        <v>328254100</v>
      </c>
      <c r="J35" s="408" t="s">
        <v>163</v>
      </c>
      <c r="K35" s="408"/>
      <c r="L35" s="408"/>
      <c r="M35" s="408"/>
    </row>
    <row r="36" spans="1:13" ht="15.75" x14ac:dyDescent="0.25">
      <c r="A36" s="129" t="s">
        <v>51</v>
      </c>
      <c r="B36" s="130" t="s">
        <v>151</v>
      </c>
      <c r="C36" s="131">
        <v>268864</v>
      </c>
      <c r="D36" s="177">
        <v>351609</v>
      </c>
      <c r="E36" s="186">
        <v>287619</v>
      </c>
      <c r="F36" s="155">
        <v>383597</v>
      </c>
      <c r="G36" s="155">
        <v>383597</v>
      </c>
      <c r="H36" s="406" t="s">
        <v>177</v>
      </c>
      <c r="I36" s="406"/>
      <c r="J36" s="406"/>
      <c r="K36" s="406"/>
      <c r="L36" s="406"/>
      <c r="M36" s="406"/>
    </row>
    <row r="37" spans="1:13" ht="16.5" thickBot="1" x14ac:dyDescent="0.3">
      <c r="A37" s="134" t="s">
        <v>51</v>
      </c>
      <c r="B37" s="135" t="s">
        <v>137</v>
      </c>
      <c r="C37" s="136">
        <v>650</v>
      </c>
      <c r="D37" s="175">
        <v>650</v>
      </c>
      <c r="E37" s="185">
        <v>650</v>
      </c>
      <c r="F37" s="153">
        <v>650</v>
      </c>
      <c r="G37" s="153">
        <v>650</v>
      </c>
      <c r="H37" s="406" t="s">
        <v>178</v>
      </c>
      <c r="I37" s="409"/>
      <c r="J37" s="409"/>
      <c r="K37" s="409"/>
      <c r="L37" s="409"/>
      <c r="M37" s="409"/>
    </row>
    <row r="38" spans="1:13" ht="16.5" thickBot="1" x14ac:dyDescent="0.3">
      <c r="A38" s="139"/>
      <c r="B38" s="140" t="s">
        <v>86</v>
      </c>
      <c r="C38" s="141">
        <f>SUM(C28:C37)</f>
        <v>6939161</v>
      </c>
      <c r="D38" s="171">
        <f>SUM(D28:D37)</f>
        <v>6684672</v>
      </c>
      <c r="E38" s="181">
        <f>SUM(E28:E37)</f>
        <v>6255120</v>
      </c>
      <c r="F38" s="142">
        <f>SUM(F28:F37)</f>
        <v>5534195</v>
      </c>
      <c r="G38" s="381">
        <f>SUM(G28:G37)</f>
        <v>5534195</v>
      </c>
    </row>
    <row r="39" spans="1:13" ht="15.75" x14ac:dyDescent="0.25">
      <c r="A39" s="149" t="s">
        <v>87</v>
      </c>
      <c r="B39" s="150" t="s">
        <v>135</v>
      </c>
      <c r="C39" s="151">
        <v>52457</v>
      </c>
      <c r="D39" s="174">
        <v>55159</v>
      </c>
      <c r="E39" s="184">
        <v>55159</v>
      </c>
      <c r="F39" s="152">
        <v>57488</v>
      </c>
      <c r="G39" s="152">
        <v>57488</v>
      </c>
    </row>
    <row r="40" spans="1:13" ht="15.75" x14ac:dyDescent="0.25">
      <c r="A40" s="129" t="s">
        <v>87</v>
      </c>
      <c r="B40" s="130" t="s">
        <v>136</v>
      </c>
      <c r="C40" s="131">
        <v>4146</v>
      </c>
      <c r="D40" s="177">
        <v>4271</v>
      </c>
      <c r="E40" s="186">
        <v>4271</v>
      </c>
      <c r="F40" s="155">
        <v>4271</v>
      </c>
      <c r="G40" s="155">
        <v>4271</v>
      </c>
    </row>
    <row r="41" spans="1:13" ht="16.5" thickBot="1" x14ac:dyDescent="0.3">
      <c r="A41" s="134" t="s">
        <v>87</v>
      </c>
      <c r="B41" s="135" t="s">
        <v>137</v>
      </c>
      <c r="C41" s="136">
        <v>485</v>
      </c>
      <c r="D41" s="175">
        <v>500</v>
      </c>
      <c r="E41" s="185">
        <v>500</v>
      </c>
      <c r="F41" s="153">
        <v>500</v>
      </c>
      <c r="G41" s="153">
        <v>500</v>
      </c>
    </row>
    <row r="42" spans="1:13" ht="16.5" thickBot="1" x14ac:dyDescent="0.3">
      <c r="A42" s="139"/>
      <c r="B42" s="140" t="s">
        <v>94</v>
      </c>
      <c r="C42" s="154">
        <f>SUM(C39:C41)</f>
        <v>57088</v>
      </c>
      <c r="D42" s="173">
        <f>SUM(D39:D41)</f>
        <v>59930</v>
      </c>
      <c r="E42" s="183">
        <f>SUM(E39:E41)</f>
        <v>59930</v>
      </c>
      <c r="F42" s="148">
        <f>SUM(F39:F41)</f>
        <v>62259</v>
      </c>
      <c r="G42" s="382">
        <f>SUM(G39:G41)</f>
        <v>62259</v>
      </c>
    </row>
    <row r="43" spans="1:13" ht="15.75" x14ac:dyDescent="0.25">
      <c r="A43" s="149" t="s">
        <v>95</v>
      </c>
      <c r="B43" s="150" t="s">
        <v>135</v>
      </c>
      <c r="C43" s="151">
        <v>381735</v>
      </c>
      <c r="D43" s="174">
        <v>406435</v>
      </c>
      <c r="E43" s="184">
        <v>406435</v>
      </c>
      <c r="F43" s="152">
        <v>445976</v>
      </c>
      <c r="G43" s="152">
        <v>445976</v>
      </c>
    </row>
    <row r="44" spans="1:13" ht="15.75" x14ac:dyDescent="0.25">
      <c r="A44" s="129" t="s">
        <v>95</v>
      </c>
      <c r="B44" s="130" t="s">
        <v>136</v>
      </c>
      <c r="C44" s="131">
        <v>20383</v>
      </c>
      <c r="D44" s="177">
        <v>20994</v>
      </c>
      <c r="E44" s="186">
        <v>20994</v>
      </c>
      <c r="F44" s="155">
        <v>0</v>
      </c>
      <c r="G44" s="155">
        <v>0</v>
      </c>
    </row>
    <row r="45" spans="1:13" ht="16.5" thickBot="1" x14ac:dyDescent="0.3">
      <c r="A45" s="134" t="s">
        <v>95</v>
      </c>
      <c r="B45" s="135" t="s">
        <v>137</v>
      </c>
      <c r="C45" s="136">
        <v>306</v>
      </c>
      <c r="D45" s="175">
        <v>315</v>
      </c>
      <c r="E45" s="185">
        <v>315</v>
      </c>
      <c r="F45" s="153">
        <v>0</v>
      </c>
      <c r="G45" s="153">
        <v>0</v>
      </c>
    </row>
    <row r="46" spans="1:13" ht="16.5" thickBot="1" x14ac:dyDescent="0.3">
      <c r="A46" s="139"/>
      <c r="B46" s="140" t="s">
        <v>152</v>
      </c>
      <c r="C46" s="154">
        <f>SUM(C43:C45)</f>
        <v>402424</v>
      </c>
      <c r="D46" s="173">
        <f>SUM(D43:D45)</f>
        <v>427744</v>
      </c>
      <c r="E46" s="183">
        <f>SUM(E43:E45)</f>
        <v>427744</v>
      </c>
      <c r="F46" s="148">
        <f>SUM(F43:F45)</f>
        <v>445976</v>
      </c>
      <c r="G46" s="382">
        <f>SUM(G43:G45)</f>
        <v>445976</v>
      </c>
    </row>
    <row r="47" spans="1:13" ht="15.75" x14ac:dyDescent="0.25">
      <c r="A47" s="149" t="s">
        <v>100</v>
      </c>
      <c r="B47" s="150" t="s">
        <v>134</v>
      </c>
      <c r="C47" s="151">
        <v>90381</v>
      </c>
      <c r="D47" s="174">
        <v>0</v>
      </c>
      <c r="E47" s="184">
        <v>0</v>
      </c>
      <c r="F47" s="152">
        <v>0</v>
      </c>
      <c r="G47" s="152">
        <v>0</v>
      </c>
    </row>
    <row r="48" spans="1:13" ht="15.75" x14ac:dyDescent="0.25">
      <c r="A48" s="129" t="s">
        <v>100</v>
      </c>
      <c r="B48" s="130" t="s">
        <v>135</v>
      </c>
      <c r="C48" s="131">
        <v>283908</v>
      </c>
      <c r="D48" s="177">
        <v>389952</v>
      </c>
      <c r="E48" s="186">
        <v>389952</v>
      </c>
      <c r="F48" s="155">
        <v>369952</v>
      </c>
      <c r="G48" s="155">
        <v>369952</v>
      </c>
    </row>
    <row r="49" spans="1:7" ht="15.75" x14ac:dyDescent="0.25">
      <c r="A49" s="129" t="s">
        <v>100</v>
      </c>
      <c r="B49" s="130" t="s">
        <v>136</v>
      </c>
      <c r="C49" s="131">
        <v>5340</v>
      </c>
      <c r="D49" s="177">
        <v>5500</v>
      </c>
      <c r="E49" s="186">
        <v>5500</v>
      </c>
      <c r="F49" s="155">
        <v>5500</v>
      </c>
      <c r="G49" s="155">
        <v>5500</v>
      </c>
    </row>
    <row r="50" spans="1:7" ht="16.5" thickBot="1" x14ac:dyDescent="0.3">
      <c r="A50" s="134" t="s">
        <v>100</v>
      </c>
      <c r="B50" s="135" t="s">
        <v>137</v>
      </c>
      <c r="C50" s="136">
        <v>194</v>
      </c>
      <c r="D50" s="175">
        <v>200</v>
      </c>
      <c r="E50" s="185">
        <v>200</v>
      </c>
      <c r="F50" s="153">
        <v>200</v>
      </c>
      <c r="G50" s="153">
        <v>200</v>
      </c>
    </row>
    <row r="51" spans="1:7" ht="16.5" thickBot="1" x14ac:dyDescent="0.3">
      <c r="A51" s="139"/>
      <c r="B51" s="140" t="s">
        <v>107</v>
      </c>
      <c r="C51" s="154">
        <f>SUM(C47:C50)</f>
        <v>379823</v>
      </c>
      <c r="D51" s="173">
        <f>SUM(D47:D50)</f>
        <v>395652</v>
      </c>
      <c r="E51" s="183">
        <f>SUM(E47:E50)</f>
        <v>395652</v>
      </c>
      <c r="F51" s="148">
        <f>SUM(F47:F50)</f>
        <v>375652</v>
      </c>
      <c r="G51" s="382">
        <f>SUM(G47:G50)</f>
        <v>375652</v>
      </c>
    </row>
    <row r="52" spans="1:7" ht="15.75" x14ac:dyDescent="0.25">
      <c r="A52" s="149" t="s">
        <v>153</v>
      </c>
      <c r="B52" s="156" t="s">
        <v>154</v>
      </c>
      <c r="C52" s="387">
        <f>ROUND(38701-5000-701,0)</f>
        <v>33000</v>
      </c>
      <c r="D52" s="174">
        <v>32000</v>
      </c>
      <c r="E52" s="389">
        <v>38701</v>
      </c>
      <c r="F52" s="400">
        <v>38701</v>
      </c>
      <c r="G52" s="395">
        <v>38701</v>
      </c>
    </row>
    <row r="53" spans="1:7" ht="15.75" x14ac:dyDescent="0.25">
      <c r="A53" s="129" t="s">
        <v>153</v>
      </c>
      <c r="B53" s="130" t="s">
        <v>137</v>
      </c>
      <c r="C53" s="131">
        <v>1000</v>
      </c>
      <c r="D53" s="177">
        <v>1000</v>
      </c>
      <c r="E53" s="390">
        <v>1000</v>
      </c>
      <c r="F53" s="186">
        <v>1000</v>
      </c>
      <c r="G53" s="396">
        <v>1000</v>
      </c>
    </row>
    <row r="54" spans="1:7" ht="15.75" x14ac:dyDescent="0.25">
      <c r="A54" s="157"/>
      <c r="B54" s="158" t="s">
        <v>155</v>
      </c>
      <c r="C54" s="385">
        <f>SUM(C52:C53)</f>
        <v>34000</v>
      </c>
      <c r="D54" s="384">
        <f>SUM(D52:D53)</f>
        <v>33000</v>
      </c>
      <c r="E54" s="391">
        <f>SUM(E52:E53)</f>
        <v>39701</v>
      </c>
      <c r="F54" s="385">
        <f>SUM(F52:F53)</f>
        <v>39701</v>
      </c>
      <c r="G54" s="397">
        <f>SUM(G52:G53)</f>
        <v>39701</v>
      </c>
    </row>
    <row r="55" spans="1:7" ht="16.5" thickBot="1" x14ac:dyDescent="0.3">
      <c r="A55" s="134" t="s">
        <v>156</v>
      </c>
      <c r="B55" s="135" t="s">
        <v>140</v>
      </c>
      <c r="C55" s="136">
        <v>99030</v>
      </c>
      <c r="D55" s="175">
        <v>102001</v>
      </c>
      <c r="E55" s="392">
        <v>102001</v>
      </c>
      <c r="F55" s="185">
        <v>102001</v>
      </c>
      <c r="G55" s="398">
        <v>102001</v>
      </c>
    </row>
    <row r="56" spans="1:7" ht="16.5" thickBot="1" x14ac:dyDescent="0.3">
      <c r="A56" s="139"/>
      <c r="B56" s="140" t="s">
        <v>121</v>
      </c>
      <c r="C56" s="388">
        <f>SUM(C55)</f>
        <v>99030</v>
      </c>
      <c r="D56" s="386">
        <f>SUM(D55)</f>
        <v>102001</v>
      </c>
      <c r="E56" s="393">
        <f>SUM(E55)</f>
        <v>102001</v>
      </c>
      <c r="F56" s="388">
        <f>SUM(F55)</f>
        <v>102001</v>
      </c>
      <c r="G56" s="383">
        <f>SUM(G55)</f>
        <v>102001</v>
      </c>
    </row>
    <row r="57" spans="1:7" ht="16.5" thickBot="1" x14ac:dyDescent="0.3">
      <c r="A57" s="311" t="s">
        <v>165</v>
      </c>
      <c r="B57" s="312"/>
      <c r="C57" s="159">
        <f>C56+C54+C51+C46+C42+C38+C27+C20+C16+C13+C11</f>
        <v>13094586</v>
      </c>
      <c r="D57" s="178">
        <f>D56+D54+D51+D46+D42+D38+D27+D20+D16+D13+D11</f>
        <v>12940443</v>
      </c>
      <c r="E57" s="394">
        <f>E56+E54+E51+E46+E42+E38+E27+E20+E16+E13+E11</f>
        <v>12624121</v>
      </c>
      <c r="F57" s="187">
        <f>F56+F54+F51+F46+F42+F38+F27+F20+F16+F13+F11</f>
        <v>11553703</v>
      </c>
      <c r="G57" s="399">
        <f>G56+G54+G51+G46+G42+G38+G27+G20+G16+G13+G11</f>
        <v>11553703</v>
      </c>
    </row>
    <row r="58" spans="1:7" ht="15.75" thickBot="1" x14ac:dyDescent="0.3"/>
    <row r="59" spans="1:7" ht="15.75" thickBot="1" x14ac:dyDescent="0.3">
      <c r="A59" s="438" t="s">
        <v>164</v>
      </c>
      <c r="B59" s="439"/>
      <c r="C59" s="439"/>
      <c r="D59" s="440">
        <v>12940443</v>
      </c>
      <c r="E59" s="441">
        <v>12624121</v>
      </c>
      <c r="F59" s="442">
        <v>11553703</v>
      </c>
      <c r="G59" s="443"/>
    </row>
    <row r="60" spans="1:7" ht="15.75" thickBot="1" x14ac:dyDescent="0.3">
      <c r="A60" s="401" t="s">
        <v>225</v>
      </c>
      <c r="B60" s="402"/>
      <c r="C60" s="402"/>
      <c r="D60" s="403">
        <f t="shared" ref="D60:F60" si="1">D57-D59</f>
        <v>0</v>
      </c>
      <c r="E60" s="404">
        <f t="shared" si="1"/>
        <v>0</v>
      </c>
      <c r="F60" s="404">
        <f t="shared" si="1"/>
        <v>0</v>
      </c>
      <c r="G60" s="405"/>
    </row>
    <row r="62" spans="1:7" x14ac:dyDescent="0.25">
      <c r="A62" t="s">
        <v>159</v>
      </c>
    </row>
    <row r="63" spans="1:7" x14ac:dyDescent="0.25">
      <c r="A63" t="s">
        <v>160</v>
      </c>
    </row>
    <row r="64" spans="1:7" x14ac:dyDescent="0.25">
      <c r="A64" t="s">
        <v>161</v>
      </c>
    </row>
    <row r="65" spans="1:2" x14ac:dyDescent="0.25">
      <c r="A65" t="s">
        <v>229</v>
      </c>
    </row>
    <row r="67" spans="1:2" ht="15.75" x14ac:dyDescent="0.25">
      <c r="A67" s="122" t="s">
        <v>129</v>
      </c>
      <c r="B67" s="123"/>
    </row>
  </sheetData>
  <mergeCells count="5">
    <mergeCell ref="C2:F2"/>
    <mergeCell ref="A57:B57"/>
    <mergeCell ref="A2:B2"/>
    <mergeCell ref="A3:G3"/>
    <mergeCell ref="F1:G1"/>
  </mergeCells>
  <pageMargins left="0.7" right="0.7" top="0.78740157499999996" bottom="0.78740157499999996" header="0.3" footer="0.3"/>
  <pageSetup paperSize="8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34" zoomScaleNormal="100" workbookViewId="0">
      <selection activeCell="M44" sqref="M44"/>
    </sheetView>
  </sheetViews>
  <sheetFormatPr defaultRowHeight="15" x14ac:dyDescent="0.25"/>
  <cols>
    <col min="1" max="1" width="9.42578125" customWidth="1"/>
    <col min="2" max="2" width="62.140625" customWidth="1"/>
    <col min="3" max="6" width="12.7109375" customWidth="1"/>
    <col min="7" max="7" width="11.28515625" bestFit="1" customWidth="1"/>
    <col min="8" max="8" width="8.140625" bestFit="1" customWidth="1"/>
    <col min="9" max="9" width="12.140625" bestFit="1" customWidth="1"/>
    <col min="10" max="12" width="9.140625" hidden="1" customWidth="1"/>
    <col min="13" max="13" width="11.28515625" customWidth="1"/>
    <col min="257" max="257" width="9.42578125" customWidth="1"/>
    <col min="258" max="258" width="62.140625" customWidth="1"/>
    <col min="259" max="262" width="12.5703125" bestFit="1" customWidth="1"/>
    <col min="513" max="513" width="9.42578125" customWidth="1"/>
    <col min="514" max="514" width="62.140625" customWidth="1"/>
    <col min="515" max="518" width="12.5703125" bestFit="1" customWidth="1"/>
    <col min="769" max="769" width="9.42578125" customWidth="1"/>
    <col min="770" max="770" width="62.140625" customWidth="1"/>
    <col min="771" max="774" width="12.5703125" bestFit="1" customWidth="1"/>
    <col min="1025" max="1025" width="9.42578125" customWidth="1"/>
    <col min="1026" max="1026" width="62.140625" customWidth="1"/>
    <col min="1027" max="1030" width="12.5703125" bestFit="1" customWidth="1"/>
    <col min="1281" max="1281" width="9.42578125" customWidth="1"/>
    <col min="1282" max="1282" width="62.140625" customWidth="1"/>
    <col min="1283" max="1286" width="12.5703125" bestFit="1" customWidth="1"/>
    <col min="1537" max="1537" width="9.42578125" customWidth="1"/>
    <col min="1538" max="1538" width="62.140625" customWidth="1"/>
    <col min="1539" max="1542" width="12.5703125" bestFit="1" customWidth="1"/>
    <col min="1793" max="1793" width="9.42578125" customWidth="1"/>
    <col min="1794" max="1794" width="62.140625" customWidth="1"/>
    <col min="1795" max="1798" width="12.5703125" bestFit="1" customWidth="1"/>
    <col min="2049" max="2049" width="9.42578125" customWidth="1"/>
    <col min="2050" max="2050" width="62.140625" customWidth="1"/>
    <col min="2051" max="2054" width="12.5703125" bestFit="1" customWidth="1"/>
    <col min="2305" max="2305" width="9.42578125" customWidth="1"/>
    <col min="2306" max="2306" width="62.140625" customWidth="1"/>
    <col min="2307" max="2310" width="12.5703125" bestFit="1" customWidth="1"/>
    <col min="2561" max="2561" width="9.42578125" customWidth="1"/>
    <col min="2562" max="2562" width="62.140625" customWidth="1"/>
    <col min="2563" max="2566" width="12.5703125" bestFit="1" customWidth="1"/>
    <col min="2817" max="2817" width="9.42578125" customWidth="1"/>
    <col min="2818" max="2818" width="62.140625" customWidth="1"/>
    <col min="2819" max="2822" width="12.5703125" bestFit="1" customWidth="1"/>
    <col min="3073" max="3073" width="9.42578125" customWidth="1"/>
    <col min="3074" max="3074" width="62.140625" customWidth="1"/>
    <col min="3075" max="3078" width="12.5703125" bestFit="1" customWidth="1"/>
    <col min="3329" max="3329" width="9.42578125" customWidth="1"/>
    <col min="3330" max="3330" width="62.140625" customWidth="1"/>
    <col min="3331" max="3334" width="12.5703125" bestFit="1" customWidth="1"/>
    <col min="3585" max="3585" width="9.42578125" customWidth="1"/>
    <col min="3586" max="3586" width="62.140625" customWidth="1"/>
    <col min="3587" max="3590" width="12.5703125" bestFit="1" customWidth="1"/>
    <col min="3841" max="3841" width="9.42578125" customWidth="1"/>
    <col min="3842" max="3842" width="62.140625" customWidth="1"/>
    <col min="3843" max="3846" width="12.5703125" bestFit="1" customWidth="1"/>
    <col min="4097" max="4097" width="9.42578125" customWidth="1"/>
    <col min="4098" max="4098" width="62.140625" customWidth="1"/>
    <col min="4099" max="4102" width="12.5703125" bestFit="1" customWidth="1"/>
    <col min="4353" max="4353" width="9.42578125" customWidth="1"/>
    <col min="4354" max="4354" width="62.140625" customWidth="1"/>
    <col min="4355" max="4358" width="12.5703125" bestFit="1" customWidth="1"/>
    <col min="4609" max="4609" width="9.42578125" customWidth="1"/>
    <col min="4610" max="4610" width="62.140625" customWidth="1"/>
    <col min="4611" max="4614" width="12.5703125" bestFit="1" customWidth="1"/>
    <col min="4865" max="4865" width="9.42578125" customWidth="1"/>
    <col min="4866" max="4866" width="62.140625" customWidth="1"/>
    <col min="4867" max="4870" width="12.5703125" bestFit="1" customWidth="1"/>
    <col min="5121" max="5121" width="9.42578125" customWidth="1"/>
    <col min="5122" max="5122" width="62.140625" customWidth="1"/>
    <col min="5123" max="5126" width="12.5703125" bestFit="1" customWidth="1"/>
    <col min="5377" max="5377" width="9.42578125" customWidth="1"/>
    <col min="5378" max="5378" width="62.140625" customWidth="1"/>
    <col min="5379" max="5382" width="12.5703125" bestFit="1" customWidth="1"/>
    <col min="5633" max="5633" width="9.42578125" customWidth="1"/>
    <col min="5634" max="5634" width="62.140625" customWidth="1"/>
    <col min="5635" max="5638" width="12.5703125" bestFit="1" customWidth="1"/>
    <col min="5889" max="5889" width="9.42578125" customWidth="1"/>
    <col min="5890" max="5890" width="62.140625" customWidth="1"/>
    <col min="5891" max="5894" width="12.5703125" bestFit="1" customWidth="1"/>
    <col min="6145" max="6145" width="9.42578125" customWidth="1"/>
    <col min="6146" max="6146" width="62.140625" customWidth="1"/>
    <col min="6147" max="6150" width="12.5703125" bestFit="1" customWidth="1"/>
    <col min="6401" max="6401" width="9.42578125" customWidth="1"/>
    <col min="6402" max="6402" width="62.140625" customWidth="1"/>
    <col min="6403" max="6406" width="12.5703125" bestFit="1" customWidth="1"/>
    <col min="6657" max="6657" width="9.42578125" customWidth="1"/>
    <col min="6658" max="6658" width="62.140625" customWidth="1"/>
    <col min="6659" max="6662" width="12.5703125" bestFit="1" customWidth="1"/>
    <col min="6913" max="6913" width="9.42578125" customWidth="1"/>
    <col min="6914" max="6914" width="62.140625" customWidth="1"/>
    <col min="6915" max="6918" width="12.5703125" bestFit="1" customWidth="1"/>
    <col min="7169" max="7169" width="9.42578125" customWidth="1"/>
    <col min="7170" max="7170" width="62.140625" customWidth="1"/>
    <col min="7171" max="7174" width="12.5703125" bestFit="1" customWidth="1"/>
    <col min="7425" max="7425" width="9.42578125" customWidth="1"/>
    <col min="7426" max="7426" width="62.140625" customWidth="1"/>
    <col min="7427" max="7430" width="12.5703125" bestFit="1" customWidth="1"/>
    <col min="7681" max="7681" width="9.42578125" customWidth="1"/>
    <col min="7682" max="7682" width="62.140625" customWidth="1"/>
    <col min="7683" max="7686" width="12.5703125" bestFit="1" customWidth="1"/>
    <col min="7937" max="7937" width="9.42578125" customWidth="1"/>
    <col min="7938" max="7938" width="62.140625" customWidth="1"/>
    <col min="7939" max="7942" width="12.5703125" bestFit="1" customWidth="1"/>
    <col min="8193" max="8193" width="9.42578125" customWidth="1"/>
    <col min="8194" max="8194" width="62.140625" customWidth="1"/>
    <col min="8195" max="8198" width="12.5703125" bestFit="1" customWidth="1"/>
    <col min="8449" max="8449" width="9.42578125" customWidth="1"/>
    <col min="8450" max="8450" width="62.140625" customWidth="1"/>
    <col min="8451" max="8454" width="12.5703125" bestFit="1" customWidth="1"/>
    <col min="8705" max="8705" width="9.42578125" customWidth="1"/>
    <col min="8706" max="8706" width="62.140625" customWidth="1"/>
    <col min="8707" max="8710" width="12.5703125" bestFit="1" customWidth="1"/>
    <col min="8961" max="8961" width="9.42578125" customWidth="1"/>
    <col min="8962" max="8962" width="62.140625" customWidth="1"/>
    <col min="8963" max="8966" width="12.5703125" bestFit="1" customWidth="1"/>
    <col min="9217" max="9217" width="9.42578125" customWidth="1"/>
    <col min="9218" max="9218" width="62.140625" customWidth="1"/>
    <col min="9219" max="9222" width="12.5703125" bestFit="1" customWidth="1"/>
    <col min="9473" max="9473" width="9.42578125" customWidth="1"/>
    <col min="9474" max="9474" width="62.140625" customWidth="1"/>
    <col min="9475" max="9478" width="12.5703125" bestFit="1" customWidth="1"/>
    <col min="9729" max="9729" width="9.42578125" customWidth="1"/>
    <col min="9730" max="9730" width="62.140625" customWidth="1"/>
    <col min="9731" max="9734" width="12.5703125" bestFit="1" customWidth="1"/>
    <col min="9985" max="9985" width="9.42578125" customWidth="1"/>
    <col min="9986" max="9986" width="62.140625" customWidth="1"/>
    <col min="9987" max="9990" width="12.5703125" bestFit="1" customWidth="1"/>
    <col min="10241" max="10241" width="9.42578125" customWidth="1"/>
    <col min="10242" max="10242" width="62.140625" customWidth="1"/>
    <col min="10243" max="10246" width="12.5703125" bestFit="1" customWidth="1"/>
    <col min="10497" max="10497" width="9.42578125" customWidth="1"/>
    <col min="10498" max="10498" width="62.140625" customWidth="1"/>
    <col min="10499" max="10502" width="12.5703125" bestFit="1" customWidth="1"/>
    <col min="10753" max="10753" width="9.42578125" customWidth="1"/>
    <col min="10754" max="10754" width="62.140625" customWidth="1"/>
    <col min="10755" max="10758" width="12.5703125" bestFit="1" customWidth="1"/>
    <col min="11009" max="11009" width="9.42578125" customWidth="1"/>
    <col min="11010" max="11010" width="62.140625" customWidth="1"/>
    <col min="11011" max="11014" width="12.5703125" bestFit="1" customWidth="1"/>
    <col min="11265" max="11265" width="9.42578125" customWidth="1"/>
    <col min="11266" max="11266" width="62.140625" customWidth="1"/>
    <col min="11267" max="11270" width="12.5703125" bestFit="1" customWidth="1"/>
    <col min="11521" max="11521" width="9.42578125" customWidth="1"/>
    <col min="11522" max="11522" width="62.140625" customWidth="1"/>
    <col min="11523" max="11526" width="12.5703125" bestFit="1" customWidth="1"/>
    <col min="11777" max="11777" width="9.42578125" customWidth="1"/>
    <col min="11778" max="11778" width="62.140625" customWidth="1"/>
    <col min="11779" max="11782" width="12.5703125" bestFit="1" customWidth="1"/>
    <col min="12033" max="12033" width="9.42578125" customWidth="1"/>
    <col min="12034" max="12034" width="62.140625" customWidth="1"/>
    <col min="12035" max="12038" width="12.5703125" bestFit="1" customWidth="1"/>
    <col min="12289" max="12289" width="9.42578125" customWidth="1"/>
    <col min="12290" max="12290" width="62.140625" customWidth="1"/>
    <col min="12291" max="12294" width="12.5703125" bestFit="1" customWidth="1"/>
    <col min="12545" max="12545" width="9.42578125" customWidth="1"/>
    <col min="12546" max="12546" width="62.140625" customWidth="1"/>
    <col min="12547" max="12550" width="12.5703125" bestFit="1" customWidth="1"/>
    <col min="12801" max="12801" width="9.42578125" customWidth="1"/>
    <col min="12802" max="12802" width="62.140625" customWidth="1"/>
    <col min="12803" max="12806" width="12.5703125" bestFit="1" customWidth="1"/>
    <col min="13057" max="13057" width="9.42578125" customWidth="1"/>
    <col min="13058" max="13058" width="62.140625" customWidth="1"/>
    <col min="13059" max="13062" width="12.5703125" bestFit="1" customWidth="1"/>
    <col min="13313" max="13313" width="9.42578125" customWidth="1"/>
    <col min="13314" max="13314" width="62.140625" customWidth="1"/>
    <col min="13315" max="13318" width="12.5703125" bestFit="1" customWidth="1"/>
    <col min="13569" max="13569" width="9.42578125" customWidth="1"/>
    <col min="13570" max="13570" width="62.140625" customWidth="1"/>
    <col min="13571" max="13574" width="12.5703125" bestFit="1" customWidth="1"/>
    <col min="13825" max="13825" width="9.42578125" customWidth="1"/>
    <col min="13826" max="13826" width="62.140625" customWidth="1"/>
    <col min="13827" max="13830" width="12.5703125" bestFit="1" customWidth="1"/>
    <col min="14081" max="14081" width="9.42578125" customWidth="1"/>
    <col min="14082" max="14082" width="62.140625" customWidth="1"/>
    <col min="14083" max="14086" width="12.5703125" bestFit="1" customWidth="1"/>
    <col min="14337" max="14337" width="9.42578125" customWidth="1"/>
    <col min="14338" max="14338" width="62.140625" customWidth="1"/>
    <col min="14339" max="14342" width="12.5703125" bestFit="1" customWidth="1"/>
    <col min="14593" max="14593" width="9.42578125" customWidth="1"/>
    <col min="14594" max="14594" width="62.140625" customWidth="1"/>
    <col min="14595" max="14598" width="12.5703125" bestFit="1" customWidth="1"/>
    <col min="14849" max="14849" width="9.42578125" customWidth="1"/>
    <col min="14850" max="14850" width="62.140625" customWidth="1"/>
    <col min="14851" max="14854" width="12.5703125" bestFit="1" customWidth="1"/>
    <col min="15105" max="15105" width="9.42578125" customWidth="1"/>
    <col min="15106" max="15106" width="62.140625" customWidth="1"/>
    <col min="15107" max="15110" width="12.5703125" bestFit="1" customWidth="1"/>
    <col min="15361" max="15361" width="9.42578125" customWidth="1"/>
    <col min="15362" max="15362" width="62.140625" customWidth="1"/>
    <col min="15363" max="15366" width="12.5703125" bestFit="1" customWidth="1"/>
    <col min="15617" max="15617" width="9.42578125" customWidth="1"/>
    <col min="15618" max="15618" width="62.140625" customWidth="1"/>
    <col min="15619" max="15622" width="12.5703125" bestFit="1" customWidth="1"/>
    <col min="15873" max="15873" width="9.42578125" customWidth="1"/>
    <col min="15874" max="15874" width="62.140625" customWidth="1"/>
    <col min="15875" max="15878" width="12.5703125" bestFit="1" customWidth="1"/>
    <col min="16129" max="16129" width="9.42578125" customWidth="1"/>
    <col min="16130" max="16130" width="62.140625" customWidth="1"/>
    <col min="16131" max="16134" width="12.5703125" bestFit="1" customWidth="1"/>
  </cols>
  <sheetData>
    <row r="1" spans="1:7" ht="18.75" x14ac:dyDescent="0.3">
      <c r="F1" s="417" t="s">
        <v>222</v>
      </c>
      <c r="G1" s="420"/>
    </row>
    <row r="2" spans="1:7" ht="28.5" customHeight="1" x14ac:dyDescent="0.3">
      <c r="A2" s="430" t="s">
        <v>227</v>
      </c>
      <c r="B2" s="430"/>
      <c r="C2" s="310"/>
      <c r="D2" s="310"/>
      <c r="E2" s="310"/>
      <c r="F2" s="310"/>
    </row>
    <row r="3" spans="1:7" ht="36.75" customHeight="1" thickBot="1" x14ac:dyDescent="0.3">
      <c r="A3" s="313" t="s">
        <v>157</v>
      </c>
      <c r="B3" s="313"/>
      <c r="C3" s="313"/>
      <c r="D3" s="313"/>
      <c r="E3" s="313"/>
      <c r="F3" s="313"/>
      <c r="G3" s="313"/>
    </row>
    <row r="4" spans="1:7" ht="31.5" x14ac:dyDescent="0.25">
      <c r="A4" s="126" t="s">
        <v>131</v>
      </c>
      <c r="B4" s="127" t="s">
        <v>132</v>
      </c>
      <c r="C4" s="127">
        <v>2013</v>
      </c>
      <c r="D4" s="170">
        <v>2014</v>
      </c>
      <c r="E4" s="127">
        <v>2015</v>
      </c>
      <c r="F4" s="128">
        <v>2016</v>
      </c>
      <c r="G4" s="128">
        <v>2017</v>
      </c>
    </row>
    <row r="5" spans="1:7" ht="15.75" x14ac:dyDescent="0.25">
      <c r="A5" s="129" t="s">
        <v>133</v>
      </c>
      <c r="B5" s="130" t="s">
        <v>134</v>
      </c>
      <c r="C5" s="131">
        <f>165813</f>
        <v>165813</v>
      </c>
      <c r="D5" s="132">
        <v>0</v>
      </c>
      <c r="E5" s="179">
        <v>0</v>
      </c>
      <c r="F5" s="133">
        <v>0</v>
      </c>
      <c r="G5" s="133">
        <v>0</v>
      </c>
    </row>
    <row r="6" spans="1:7" ht="15.75" x14ac:dyDescent="0.25">
      <c r="A6" s="129" t="s">
        <v>133</v>
      </c>
      <c r="B6" s="130" t="s">
        <v>135</v>
      </c>
      <c r="C6" s="131">
        <v>3108674</v>
      </c>
      <c r="D6" s="132">
        <v>3002199</v>
      </c>
      <c r="E6" s="179">
        <v>3010846</v>
      </c>
      <c r="F6" s="133">
        <v>3035747</v>
      </c>
      <c r="G6" s="133">
        <v>3035747</v>
      </c>
    </row>
    <row r="7" spans="1:7" ht="15.75" x14ac:dyDescent="0.25">
      <c r="A7" s="129" t="s">
        <v>133</v>
      </c>
      <c r="B7" s="130" t="s">
        <v>136</v>
      </c>
      <c r="C7" s="131">
        <v>6629</v>
      </c>
      <c r="D7" s="132">
        <v>6629</v>
      </c>
      <c r="E7" s="179">
        <v>0</v>
      </c>
      <c r="F7" s="133">
        <v>0</v>
      </c>
      <c r="G7" s="133">
        <v>0</v>
      </c>
    </row>
    <row r="8" spans="1:7" ht="15.75" x14ac:dyDescent="0.25">
      <c r="A8" s="129" t="s">
        <v>133</v>
      </c>
      <c r="B8" s="130" t="s">
        <v>137</v>
      </c>
      <c r="C8" s="131">
        <v>596</v>
      </c>
      <c r="D8" s="132">
        <v>596</v>
      </c>
      <c r="E8" s="179">
        <v>596</v>
      </c>
      <c r="F8" s="133">
        <v>596</v>
      </c>
      <c r="G8" s="133">
        <v>596</v>
      </c>
    </row>
    <row r="9" spans="1:7" ht="15.75" x14ac:dyDescent="0.25">
      <c r="A9" s="129" t="s">
        <v>133</v>
      </c>
      <c r="B9" s="130" t="s">
        <v>138</v>
      </c>
      <c r="C9" s="131">
        <v>1130129</v>
      </c>
      <c r="D9" s="132">
        <v>1445432</v>
      </c>
      <c r="E9" s="179">
        <v>1449889</v>
      </c>
      <c r="F9" s="133">
        <v>1424988</v>
      </c>
      <c r="G9" s="133">
        <v>1424988</v>
      </c>
    </row>
    <row r="10" spans="1:7" ht="16.5" thickBot="1" x14ac:dyDescent="0.3">
      <c r="A10" s="134" t="s">
        <v>133</v>
      </c>
      <c r="B10" s="135" t="s">
        <v>139</v>
      </c>
      <c r="C10" s="136">
        <v>0</v>
      </c>
      <c r="D10" s="137">
        <v>0</v>
      </c>
      <c r="E10" s="180">
        <v>0</v>
      </c>
      <c r="F10" s="138">
        <v>0</v>
      </c>
      <c r="G10" s="138">
        <v>0</v>
      </c>
    </row>
    <row r="11" spans="1:7" ht="16.5" thickBot="1" x14ac:dyDescent="0.3">
      <c r="A11" s="139"/>
      <c r="B11" s="140" t="s">
        <v>13</v>
      </c>
      <c r="C11" s="141">
        <f>SUM(C5:C10)</f>
        <v>4411841</v>
      </c>
      <c r="D11" s="171">
        <f>SUM(D5:D10)</f>
        <v>4454856</v>
      </c>
      <c r="E11" s="181">
        <f>SUM(E5:E10)</f>
        <v>4461331</v>
      </c>
      <c r="F11" s="142">
        <f>SUM(F5:F10)</f>
        <v>4461331</v>
      </c>
      <c r="G11" s="142">
        <f>SUM(G5:G10)</f>
        <v>4461331</v>
      </c>
    </row>
    <row r="12" spans="1:7" ht="16.5" thickBot="1" x14ac:dyDescent="0.3">
      <c r="A12" s="143" t="s">
        <v>14</v>
      </c>
      <c r="B12" s="144" t="s">
        <v>140</v>
      </c>
      <c r="C12" s="145">
        <f>110276</f>
        <v>110276</v>
      </c>
      <c r="D12" s="172">
        <v>110276</v>
      </c>
      <c r="E12" s="182">
        <v>110276</v>
      </c>
      <c r="F12" s="146">
        <v>110276</v>
      </c>
      <c r="G12" s="146">
        <v>110276</v>
      </c>
    </row>
    <row r="13" spans="1:7" ht="16.5" thickBot="1" x14ac:dyDescent="0.3">
      <c r="A13" s="139"/>
      <c r="B13" s="140" t="s">
        <v>31</v>
      </c>
      <c r="C13" s="147">
        <f>SUM(C12)</f>
        <v>110276</v>
      </c>
      <c r="D13" s="173">
        <f>SUM(D12)</f>
        <v>110276</v>
      </c>
      <c r="E13" s="183">
        <f>SUM(E12)</f>
        <v>110276</v>
      </c>
      <c r="F13" s="148">
        <f>SUM(F12)</f>
        <v>110276</v>
      </c>
      <c r="G13" s="148">
        <f>SUM(G12)</f>
        <v>110276</v>
      </c>
    </row>
    <row r="14" spans="1:7" ht="15.75" x14ac:dyDescent="0.25">
      <c r="A14" s="149" t="s">
        <v>32</v>
      </c>
      <c r="B14" s="150" t="s">
        <v>135</v>
      </c>
      <c r="C14" s="151">
        <v>69969</v>
      </c>
      <c r="D14" s="174">
        <v>72558</v>
      </c>
      <c r="E14" s="184">
        <v>72612</v>
      </c>
      <c r="F14" s="152">
        <v>72558</v>
      </c>
      <c r="G14" s="152">
        <v>72558</v>
      </c>
    </row>
    <row r="15" spans="1:7" ht="16.5" thickBot="1" x14ac:dyDescent="0.3">
      <c r="A15" s="134" t="s">
        <v>32</v>
      </c>
      <c r="B15" s="135" t="s">
        <v>141</v>
      </c>
      <c r="C15" s="136">
        <v>2275</v>
      </c>
      <c r="D15" s="175">
        <v>2343</v>
      </c>
      <c r="E15" s="185">
        <v>2343</v>
      </c>
      <c r="F15" s="153">
        <v>2343</v>
      </c>
      <c r="G15" s="153">
        <v>2343</v>
      </c>
    </row>
    <row r="16" spans="1:7" ht="16.5" thickBot="1" x14ac:dyDescent="0.3">
      <c r="A16" s="139"/>
      <c r="B16" s="140" t="s">
        <v>36</v>
      </c>
      <c r="C16" s="154">
        <f>SUM(C14:C15)</f>
        <v>72244</v>
      </c>
      <c r="D16" s="173">
        <f>SUM(D14:D15)</f>
        <v>74901</v>
      </c>
      <c r="E16" s="183">
        <f>SUM(E14:E15)</f>
        <v>74955</v>
      </c>
      <c r="F16" s="148">
        <f>SUM(F14:F15)</f>
        <v>74901</v>
      </c>
      <c r="G16" s="148">
        <f>SUM(G14:G15)</f>
        <v>74901</v>
      </c>
    </row>
    <row r="17" spans="1:7" ht="15.75" x14ac:dyDescent="0.25">
      <c r="A17" s="149" t="s">
        <v>37</v>
      </c>
      <c r="B17" s="150" t="s">
        <v>135</v>
      </c>
      <c r="C17" s="151">
        <v>73160</v>
      </c>
      <c r="D17" s="176">
        <v>76185</v>
      </c>
      <c r="E17" s="184">
        <v>78161</v>
      </c>
      <c r="F17" s="152">
        <v>78103</v>
      </c>
      <c r="G17" s="152">
        <v>78103</v>
      </c>
    </row>
    <row r="18" spans="1:7" ht="15.75" x14ac:dyDescent="0.25">
      <c r="A18" s="129" t="s">
        <v>37</v>
      </c>
      <c r="B18" s="130" t="s">
        <v>136</v>
      </c>
      <c r="C18" s="131">
        <v>3243</v>
      </c>
      <c r="D18" s="177">
        <v>3340</v>
      </c>
      <c r="E18" s="186">
        <v>3340</v>
      </c>
      <c r="F18" s="155">
        <v>3340</v>
      </c>
      <c r="G18" s="155">
        <v>3340</v>
      </c>
    </row>
    <row r="19" spans="1:7" ht="16.5" thickBot="1" x14ac:dyDescent="0.3">
      <c r="A19" s="134" t="s">
        <v>37</v>
      </c>
      <c r="B19" s="135" t="s">
        <v>142</v>
      </c>
      <c r="C19" s="136">
        <v>8285</v>
      </c>
      <c r="D19" s="175">
        <v>8534</v>
      </c>
      <c r="E19" s="185">
        <v>8534</v>
      </c>
      <c r="F19" s="153">
        <v>8534</v>
      </c>
      <c r="G19" s="153">
        <v>8534</v>
      </c>
    </row>
    <row r="20" spans="1:7" ht="16.5" thickBot="1" x14ac:dyDescent="0.3">
      <c r="A20" s="139"/>
      <c r="B20" s="140" t="s">
        <v>46</v>
      </c>
      <c r="C20" s="154">
        <f>SUM(C17:C19)</f>
        <v>84688</v>
      </c>
      <c r="D20" s="173">
        <f>SUM(D17:D19)</f>
        <v>88059</v>
      </c>
      <c r="E20" s="183">
        <f>SUM(E17:E19)</f>
        <v>90035</v>
      </c>
      <c r="F20" s="148">
        <f>SUM(F17:F19)</f>
        <v>89977</v>
      </c>
      <c r="G20" s="148">
        <f>SUM(G17:G19)</f>
        <v>89977</v>
      </c>
    </row>
    <row r="21" spans="1:7" ht="15.75" x14ac:dyDescent="0.25">
      <c r="A21" s="149" t="s">
        <v>47</v>
      </c>
      <c r="B21" s="150" t="s">
        <v>135</v>
      </c>
      <c r="C21" s="151">
        <v>146377</v>
      </c>
      <c r="D21" s="174">
        <v>149800</v>
      </c>
      <c r="E21" s="184">
        <v>149800</v>
      </c>
      <c r="F21" s="152">
        <v>156374</v>
      </c>
      <c r="G21" s="152">
        <v>156374</v>
      </c>
    </row>
    <row r="22" spans="1:7" ht="15.75" x14ac:dyDescent="0.25">
      <c r="A22" s="129" t="s">
        <v>47</v>
      </c>
      <c r="B22" s="130" t="s">
        <v>136</v>
      </c>
      <c r="C22" s="131">
        <f>7634</f>
        <v>7634</v>
      </c>
      <c r="D22" s="177">
        <v>7634</v>
      </c>
      <c r="E22" s="186">
        <v>7634</v>
      </c>
      <c r="F22" s="155">
        <v>7634</v>
      </c>
      <c r="G22" s="155">
        <v>7634</v>
      </c>
    </row>
    <row r="23" spans="1:7" ht="15.75" x14ac:dyDescent="0.25">
      <c r="A23" s="376" t="s">
        <v>47</v>
      </c>
      <c r="B23" s="377" t="s">
        <v>143</v>
      </c>
      <c r="C23" s="131">
        <v>137025</v>
      </c>
      <c r="D23" s="379">
        <v>137025</v>
      </c>
      <c r="E23" s="378">
        <v>62569</v>
      </c>
      <c r="F23" s="380">
        <v>0</v>
      </c>
      <c r="G23" s="380">
        <v>0</v>
      </c>
    </row>
    <row r="24" spans="1:7" ht="15.75" x14ac:dyDescent="0.25">
      <c r="A24" s="376" t="s">
        <v>47</v>
      </c>
      <c r="B24" s="377" t="s">
        <v>144</v>
      </c>
      <c r="C24" s="131">
        <v>178220</v>
      </c>
      <c r="D24" s="379">
        <v>178220</v>
      </c>
      <c r="E24" s="378">
        <v>81379</v>
      </c>
      <c r="F24" s="380">
        <v>0</v>
      </c>
      <c r="G24" s="380">
        <v>0</v>
      </c>
    </row>
    <row r="25" spans="1:7" ht="15.75" x14ac:dyDescent="0.25">
      <c r="A25" s="376" t="s">
        <v>47</v>
      </c>
      <c r="B25" s="377" t="s">
        <v>145</v>
      </c>
      <c r="C25" s="131">
        <v>34755</v>
      </c>
      <c r="D25" s="379">
        <v>34755</v>
      </c>
      <c r="E25" s="378">
        <v>15870</v>
      </c>
      <c r="F25" s="380">
        <v>0</v>
      </c>
      <c r="G25" s="380">
        <v>0</v>
      </c>
    </row>
    <row r="26" spans="1:7" ht="16.5" thickBot="1" x14ac:dyDescent="0.3">
      <c r="A26" s="188" t="s">
        <v>47</v>
      </c>
      <c r="B26" s="425" t="s">
        <v>242</v>
      </c>
      <c r="C26" s="426">
        <v>0</v>
      </c>
      <c r="D26" s="427">
        <v>0</v>
      </c>
      <c r="E26" s="428">
        <v>0</v>
      </c>
      <c r="F26" s="429">
        <v>0</v>
      </c>
      <c r="G26" s="429">
        <v>0</v>
      </c>
    </row>
    <row r="27" spans="1:7" ht="16.5" thickBot="1" x14ac:dyDescent="0.3">
      <c r="A27" s="139"/>
      <c r="B27" s="140" t="s">
        <v>50</v>
      </c>
      <c r="C27" s="141">
        <f>SUM(C21:C26)</f>
        <v>504011</v>
      </c>
      <c r="D27" s="171">
        <f>SUM(D21:D26)</f>
        <v>507434</v>
      </c>
      <c r="E27" s="181">
        <f>SUM(E21:E26)</f>
        <v>317252</v>
      </c>
      <c r="F27" s="142">
        <f>SUM(F21:F26)</f>
        <v>164008</v>
      </c>
      <c r="G27" s="142">
        <f>SUM(G21:G26)</f>
        <v>164008</v>
      </c>
    </row>
    <row r="28" spans="1:7" ht="15.75" x14ac:dyDescent="0.25">
      <c r="A28" s="149" t="s">
        <v>51</v>
      </c>
      <c r="B28" s="150" t="s">
        <v>134</v>
      </c>
      <c r="C28" s="151">
        <f>114721</f>
        <v>114721</v>
      </c>
      <c r="D28" s="174">
        <v>0</v>
      </c>
      <c r="E28" s="184">
        <v>0</v>
      </c>
      <c r="F28" s="152">
        <v>0</v>
      </c>
      <c r="G28" s="152">
        <v>0</v>
      </c>
    </row>
    <row r="29" spans="1:7" ht="15.75" x14ac:dyDescent="0.25">
      <c r="A29" s="129" t="s">
        <v>51</v>
      </c>
      <c r="B29" s="130" t="s">
        <v>135</v>
      </c>
      <c r="C29" s="131">
        <f>ROUND(4792053+200000+701,0)</f>
        <v>4992754</v>
      </c>
      <c r="D29" s="177">
        <v>5246252</v>
      </c>
      <c r="E29" s="186">
        <v>5246252</v>
      </c>
      <c r="F29" s="155">
        <v>5256064</v>
      </c>
      <c r="G29" s="155">
        <v>5256064</v>
      </c>
    </row>
    <row r="30" spans="1:7" ht="15.75" x14ac:dyDescent="0.25">
      <c r="A30" s="129" t="s">
        <v>51</v>
      </c>
      <c r="B30" s="130" t="s">
        <v>136</v>
      </c>
      <c r="C30" s="131">
        <v>12519</v>
      </c>
      <c r="D30" s="177">
        <v>12900</v>
      </c>
      <c r="E30" s="186">
        <v>12900</v>
      </c>
      <c r="F30" s="155">
        <v>12900</v>
      </c>
      <c r="G30" s="155">
        <v>12900</v>
      </c>
    </row>
    <row r="31" spans="1:7" ht="15.75" x14ac:dyDescent="0.25">
      <c r="A31" s="376" t="s">
        <v>51</v>
      </c>
      <c r="B31" s="377" t="s">
        <v>146</v>
      </c>
      <c r="C31" s="131">
        <v>1007157</v>
      </c>
      <c r="D31" s="379">
        <v>196671</v>
      </c>
      <c r="E31" s="378">
        <v>196671</v>
      </c>
      <c r="F31" s="380">
        <v>0</v>
      </c>
      <c r="G31" s="380">
        <v>0</v>
      </c>
    </row>
    <row r="32" spans="1:7" ht="15.75" x14ac:dyDescent="0.25">
      <c r="A32" s="376" t="s">
        <v>51</v>
      </c>
      <c r="B32" s="377" t="s">
        <v>147</v>
      </c>
      <c r="C32" s="131">
        <v>159361</v>
      </c>
      <c r="D32" s="379">
        <v>159361</v>
      </c>
      <c r="E32" s="378">
        <v>159361</v>
      </c>
      <c r="F32" s="380">
        <v>0</v>
      </c>
      <c r="G32" s="380">
        <v>0</v>
      </c>
    </row>
    <row r="33" spans="1:13" ht="15.75" x14ac:dyDescent="0.25">
      <c r="A33" s="188" t="s">
        <v>51</v>
      </c>
      <c r="B33" s="189" t="s">
        <v>148</v>
      </c>
      <c r="C33" s="190">
        <v>0</v>
      </c>
      <c r="D33" s="191">
        <v>0</v>
      </c>
      <c r="E33" s="190">
        <v>200000</v>
      </c>
      <c r="F33" s="192">
        <v>400000</v>
      </c>
      <c r="G33" s="192">
        <v>400000</v>
      </c>
    </row>
    <row r="34" spans="1:13" ht="15.75" x14ac:dyDescent="0.25">
      <c r="A34" s="129" t="s">
        <v>51</v>
      </c>
      <c r="B34" s="130" t="s">
        <v>149</v>
      </c>
      <c r="C34" s="131">
        <v>122675</v>
      </c>
      <c r="D34" s="177">
        <v>136656</v>
      </c>
      <c r="E34" s="186">
        <v>95963</v>
      </c>
      <c r="F34" s="155">
        <v>95963</v>
      </c>
      <c r="G34" s="155">
        <v>95963</v>
      </c>
    </row>
    <row r="35" spans="1:13" ht="15.75" x14ac:dyDescent="0.25">
      <c r="A35" s="444" t="s">
        <v>51</v>
      </c>
      <c r="B35" s="445" t="s">
        <v>150</v>
      </c>
      <c r="C35" s="131">
        <v>260460</v>
      </c>
      <c r="D35" s="410">
        <v>252319</v>
      </c>
      <c r="E35" s="411">
        <v>211294</v>
      </c>
      <c r="F35" s="412">
        <v>261294</v>
      </c>
      <c r="G35" s="412">
        <v>562871</v>
      </c>
      <c r="H35" s="406" t="s">
        <v>162</v>
      </c>
      <c r="I35" s="407" t="s">
        <v>231</v>
      </c>
      <c r="J35" s="408" t="s">
        <v>163</v>
      </c>
      <c r="K35" s="408"/>
      <c r="L35" s="408"/>
      <c r="M35" s="408"/>
    </row>
    <row r="36" spans="1:13" ht="15.75" x14ac:dyDescent="0.25">
      <c r="A36" s="129" t="s">
        <v>51</v>
      </c>
      <c r="B36" s="130" t="s">
        <v>151</v>
      </c>
      <c r="C36" s="131">
        <v>268864</v>
      </c>
      <c r="D36" s="177">
        <v>351609</v>
      </c>
      <c r="E36" s="186">
        <v>287619</v>
      </c>
      <c r="F36" s="155">
        <v>383597</v>
      </c>
      <c r="G36" s="155">
        <v>383597</v>
      </c>
      <c r="H36" s="406" t="s">
        <v>177</v>
      </c>
      <c r="I36" s="406"/>
      <c r="J36" s="406"/>
      <c r="K36" s="406"/>
      <c r="L36" s="406"/>
      <c r="M36" s="406"/>
    </row>
    <row r="37" spans="1:13" ht="16.5" thickBot="1" x14ac:dyDescent="0.3">
      <c r="A37" s="134" t="s">
        <v>51</v>
      </c>
      <c r="B37" s="135" t="s">
        <v>137</v>
      </c>
      <c r="C37" s="136">
        <v>650</v>
      </c>
      <c r="D37" s="175">
        <v>650</v>
      </c>
      <c r="E37" s="185">
        <v>650</v>
      </c>
      <c r="F37" s="153">
        <v>650</v>
      </c>
      <c r="G37" s="153">
        <v>650</v>
      </c>
      <c r="H37" s="406" t="s">
        <v>178</v>
      </c>
      <c r="I37" s="409"/>
      <c r="J37" s="409"/>
      <c r="K37" s="409"/>
      <c r="L37" s="409"/>
      <c r="M37" s="409"/>
    </row>
    <row r="38" spans="1:13" ht="16.5" thickBot="1" x14ac:dyDescent="0.3">
      <c r="A38" s="139"/>
      <c r="B38" s="140" t="s">
        <v>86</v>
      </c>
      <c r="C38" s="141">
        <f>SUM(C28:C37)</f>
        <v>6939161</v>
      </c>
      <c r="D38" s="171">
        <f>SUM(D28:D37)</f>
        <v>6356418</v>
      </c>
      <c r="E38" s="181">
        <f>SUM(E28:E37)</f>
        <v>6410710</v>
      </c>
      <c r="F38" s="142">
        <f>SUM(F28:F37)</f>
        <v>6410468</v>
      </c>
      <c r="G38" s="142">
        <f>SUM(G28:G37)</f>
        <v>6712045</v>
      </c>
    </row>
    <row r="39" spans="1:13" ht="15.75" x14ac:dyDescent="0.25">
      <c r="A39" s="149" t="s">
        <v>87</v>
      </c>
      <c r="B39" s="150" t="s">
        <v>135</v>
      </c>
      <c r="C39" s="151">
        <v>52457</v>
      </c>
      <c r="D39" s="174">
        <v>55159</v>
      </c>
      <c r="E39" s="184">
        <v>55159</v>
      </c>
      <c r="F39" s="152">
        <v>55159</v>
      </c>
      <c r="G39" s="152">
        <v>55159</v>
      </c>
    </row>
    <row r="40" spans="1:13" ht="15.75" x14ac:dyDescent="0.25">
      <c r="A40" s="129" t="s">
        <v>87</v>
      </c>
      <c r="B40" s="130" t="s">
        <v>136</v>
      </c>
      <c r="C40" s="131">
        <v>4146</v>
      </c>
      <c r="D40" s="177">
        <v>4271</v>
      </c>
      <c r="E40" s="186">
        <v>4271</v>
      </c>
      <c r="F40" s="155">
        <v>4271</v>
      </c>
      <c r="G40" s="155">
        <v>4271</v>
      </c>
    </row>
    <row r="41" spans="1:13" ht="16.5" thickBot="1" x14ac:dyDescent="0.3">
      <c r="A41" s="134" t="s">
        <v>87</v>
      </c>
      <c r="B41" s="135" t="s">
        <v>137</v>
      </c>
      <c r="C41" s="136">
        <v>485</v>
      </c>
      <c r="D41" s="175">
        <v>500</v>
      </c>
      <c r="E41" s="185">
        <v>500</v>
      </c>
      <c r="F41" s="153">
        <v>500</v>
      </c>
      <c r="G41" s="153">
        <v>500</v>
      </c>
    </row>
    <row r="42" spans="1:13" ht="16.5" thickBot="1" x14ac:dyDescent="0.3">
      <c r="A42" s="139"/>
      <c r="B42" s="140" t="s">
        <v>94</v>
      </c>
      <c r="C42" s="154">
        <f>SUM(C39:C41)</f>
        <v>57088</v>
      </c>
      <c r="D42" s="173">
        <f>SUM(D39:D41)</f>
        <v>59930</v>
      </c>
      <c r="E42" s="183">
        <f>SUM(E39:E41)</f>
        <v>59930</v>
      </c>
      <c r="F42" s="148">
        <f>SUM(F39:F41)</f>
        <v>59930</v>
      </c>
      <c r="G42" s="148">
        <f>SUM(G39:G41)</f>
        <v>59930</v>
      </c>
    </row>
    <row r="43" spans="1:13" ht="15.75" x14ac:dyDescent="0.25">
      <c r="A43" s="149" t="s">
        <v>95</v>
      </c>
      <c r="B43" s="150" t="s">
        <v>135</v>
      </c>
      <c r="C43" s="151">
        <v>381735</v>
      </c>
      <c r="D43" s="174">
        <v>406435</v>
      </c>
      <c r="E43" s="184">
        <v>406435</v>
      </c>
      <c r="F43" s="152">
        <v>406435</v>
      </c>
      <c r="G43" s="152">
        <v>406435</v>
      </c>
    </row>
    <row r="44" spans="1:13" ht="15.75" x14ac:dyDescent="0.25">
      <c r="A44" s="129" t="s">
        <v>95</v>
      </c>
      <c r="B44" s="130" t="s">
        <v>136</v>
      </c>
      <c r="C44" s="131">
        <v>20383</v>
      </c>
      <c r="D44" s="177">
        <v>20994</v>
      </c>
      <c r="E44" s="186">
        <v>20994</v>
      </c>
      <c r="F44" s="155">
        <v>20994</v>
      </c>
      <c r="G44" s="155">
        <v>20994</v>
      </c>
    </row>
    <row r="45" spans="1:13" ht="16.5" thickBot="1" x14ac:dyDescent="0.3">
      <c r="A45" s="134" t="s">
        <v>95</v>
      </c>
      <c r="B45" s="135" t="s">
        <v>137</v>
      </c>
      <c r="C45" s="136">
        <v>306</v>
      </c>
      <c r="D45" s="175">
        <v>315</v>
      </c>
      <c r="E45" s="185">
        <v>315</v>
      </c>
      <c r="F45" s="153">
        <v>315</v>
      </c>
      <c r="G45" s="153">
        <v>315</v>
      </c>
    </row>
    <row r="46" spans="1:13" ht="16.5" thickBot="1" x14ac:dyDescent="0.3">
      <c r="A46" s="139"/>
      <c r="B46" s="140" t="s">
        <v>152</v>
      </c>
      <c r="C46" s="154">
        <f>SUM(C43:C45)</f>
        <v>402424</v>
      </c>
      <c r="D46" s="173">
        <f>SUM(D43:D45)</f>
        <v>427744</v>
      </c>
      <c r="E46" s="183">
        <f>SUM(E43:E45)</f>
        <v>427744</v>
      </c>
      <c r="F46" s="148">
        <f>SUM(F43:F45)</f>
        <v>427744</v>
      </c>
      <c r="G46" s="148">
        <f>SUM(G43:G45)</f>
        <v>427744</v>
      </c>
    </row>
    <row r="47" spans="1:13" ht="15.75" x14ac:dyDescent="0.25">
      <c r="A47" s="149" t="s">
        <v>100</v>
      </c>
      <c r="B47" s="150" t="s">
        <v>134</v>
      </c>
      <c r="C47" s="151">
        <v>90381</v>
      </c>
      <c r="D47" s="174">
        <v>0</v>
      </c>
      <c r="E47" s="184">
        <v>0</v>
      </c>
      <c r="F47" s="152">
        <v>0</v>
      </c>
      <c r="G47" s="152">
        <v>0</v>
      </c>
    </row>
    <row r="48" spans="1:13" ht="15.75" x14ac:dyDescent="0.25">
      <c r="A48" s="129" t="s">
        <v>100</v>
      </c>
      <c r="B48" s="130" t="s">
        <v>135</v>
      </c>
      <c r="C48" s="131">
        <v>283908</v>
      </c>
      <c r="D48" s="177">
        <v>389952</v>
      </c>
      <c r="E48" s="186">
        <v>389952</v>
      </c>
      <c r="F48" s="155">
        <v>389953</v>
      </c>
      <c r="G48" s="155">
        <v>389953</v>
      </c>
    </row>
    <row r="49" spans="1:7" ht="15.75" x14ac:dyDescent="0.25">
      <c r="A49" s="129" t="s">
        <v>100</v>
      </c>
      <c r="B49" s="130" t="s">
        <v>136</v>
      </c>
      <c r="C49" s="131">
        <v>5340</v>
      </c>
      <c r="D49" s="177">
        <v>5500</v>
      </c>
      <c r="E49" s="186">
        <v>5500</v>
      </c>
      <c r="F49" s="155">
        <v>5500</v>
      </c>
      <c r="G49" s="155">
        <v>5500</v>
      </c>
    </row>
    <row r="50" spans="1:7" ht="16.5" thickBot="1" x14ac:dyDescent="0.3">
      <c r="A50" s="134" t="s">
        <v>100</v>
      </c>
      <c r="B50" s="135" t="s">
        <v>137</v>
      </c>
      <c r="C50" s="136">
        <v>194</v>
      </c>
      <c r="D50" s="175">
        <v>200</v>
      </c>
      <c r="E50" s="185">
        <v>200</v>
      </c>
      <c r="F50" s="153">
        <v>200</v>
      </c>
      <c r="G50" s="153">
        <v>200</v>
      </c>
    </row>
    <row r="51" spans="1:7" ht="16.5" thickBot="1" x14ac:dyDescent="0.3">
      <c r="A51" s="139"/>
      <c r="B51" s="140" t="s">
        <v>107</v>
      </c>
      <c r="C51" s="154">
        <f>SUM(C47:C50)</f>
        <v>379823</v>
      </c>
      <c r="D51" s="173">
        <f>SUM(D47:D50)</f>
        <v>395652</v>
      </c>
      <c r="E51" s="183">
        <f>SUM(E47:E50)</f>
        <v>395652</v>
      </c>
      <c r="F51" s="148">
        <f>SUM(F47:F50)</f>
        <v>395653</v>
      </c>
      <c r="G51" s="148">
        <f>SUM(G47:G50)</f>
        <v>395653</v>
      </c>
    </row>
    <row r="52" spans="1:7" ht="15.75" x14ac:dyDescent="0.25">
      <c r="A52" s="149" t="s">
        <v>153</v>
      </c>
      <c r="B52" s="156" t="s">
        <v>154</v>
      </c>
      <c r="C52" s="387">
        <f>ROUND(38701-5000-701,0)</f>
        <v>33000</v>
      </c>
      <c r="D52" s="174">
        <v>32000</v>
      </c>
      <c r="E52" s="400">
        <v>38374</v>
      </c>
      <c r="F52" s="400">
        <v>38431</v>
      </c>
      <c r="G52" s="395">
        <v>38431</v>
      </c>
    </row>
    <row r="53" spans="1:7" ht="16.5" thickBot="1" x14ac:dyDescent="0.3">
      <c r="A53" s="129" t="s">
        <v>153</v>
      </c>
      <c r="B53" s="130" t="s">
        <v>137</v>
      </c>
      <c r="C53" s="136">
        <v>1000</v>
      </c>
      <c r="D53" s="175">
        <v>1000</v>
      </c>
      <c r="E53" s="185">
        <v>1000</v>
      </c>
      <c r="F53" s="185">
        <v>1000</v>
      </c>
      <c r="G53" s="398">
        <v>1000</v>
      </c>
    </row>
    <row r="54" spans="1:7" ht="16.5" thickBot="1" x14ac:dyDescent="0.3">
      <c r="A54" s="157"/>
      <c r="B54" s="158" t="s">
        <v>155</v>
      </c>
      <c r="C54" s="415">
        <f>SUM(C52:C53)</f>
        <v>34000</v>
      </c>
      <c r="D54" s="173">
        <f>SUM(D52:D53)</f>
        <v>33000</v>
      </c>
      <c r="E54" s="183">
        <f>SUM(E52:E53)</f>
        <v>39374</v>
      </c>
      <c r="F54" s="183">
        <f>SUM(F52:F53)</f>
        <v>39431</v>
      </c>
      <c r="G54" s="154">
        <f>SUM(G52:G53)</f>
        <v>39431</v>
      </c>
    </row>
    <row r="55" spans="1:7" ht="16.5" thickBot="1" x14ac:dyDescent="0.3">
      <c r="A55" s="134" t="s">
        <v>156</v>
      </c>
      <c r="B55" s="135" t="s">
        <v>140</v>
      </c>
      <c r="C55" s="145">
        <v>99030</v>
      </c>
      <c r="D55" s="172">
        <v>102001</v>
      </c>
      <c r="E55" s="182">
        <v>102001</v>
      </c>
      <c r="F55" s="182">
        <v>102001</v>
      </c>
      <c r="G55" s="413">
        <v>102001</v>
      </c>
    </row>
    <row r="56" spans="1:7" ht="16.5" thickBot="1" x14ac:dyDescent="0.3">
      <c r="A56" s="139"/>
      <c r="B56" s="140" t="s">
        <v>121</v>
      </c>
      <c r="C56" s="415">
        <f>SUM(C55)</f>
        <v>99030</v>
      </c>
      <c r="D56" s="173">
        <f>SUM(D55)</f>
        <v>102001</v>
      </c>
      <c r="E56" s="183">
        <f>SUM(E55)</f>
        <v>102001</v>
      </c>
      <c r="F56" s="183">
        <f>SUM(F55)</f>
        <v>102001</v>
      </c>
      <c r="G56" s="173">
        <f>SUM(G55)</f>
        <v>102001</v>
      </c>
    </row>
    <row r="57" spans="1:7" ht="16.5" thickBot="1" x14ac:dyDescent="0.3">
      <c r="A57" s="311" t="s">
        <v>165</v>
      </c>
      <c r="B57" s="312"/>
      <c r="C57" s="159">
        <f>C56+C54+C51+C46+C42+C38+C27+C20+C16+C13+C11</f>
        <v>13094586</v>
      </c>
      <c r="D57" s="178">
        <f>D56+D54+D51+D46+D42+D38+D27+D20+D16+D13+D11</f>
        <v>12610271</v>
      </c>
      <c r="E57" s="187">
        <f>E56+E54+E51+E46+E42+E38+E27+E20+E16+E13+E11</f>
        <v>12489260</v>
      </c>
      <c r="F57" s="187">
        <f>F56+F54+F51+F46+F42+F38+F27+F20+F16+F13+F11</f>
        <v>12335720</v>
      </c>
      <c r="G57" s="414">
        <f>G56+G54+G51+G46+G42+G38+G27+G20+G16+G13+G11</f>
        <v>12637297</v>
      </c>
    </row>
    <row r="58" spans="1:7" ht="15.75" thickBot="1" x14ac:dyDescent="0.3"/>
    <row r="59" spans="1:7" ht="15.75" thickBot="1" x14ac:dyDescent="0.3">
      <c r="A59" s="431" t="s">
        <v>232</v>
      </c>
      <c r="B59" s="432"/>
      <c r="C59" s="432"/>
      <c r="D59" s="433">
        <v>12610271</v>
      </c>
      <c r="E59" s="434">
        <v>12489260</v>
      </c>
      <c r="F59" s="435">
        <v>12335720</v>
      </c>
      <c r="G59" s="436"/>
    </row>
    <row r="60" spans="1:7" ht="15.75" thickBot="1" x14ac:dyDescent="0.3">
      <c r="A60" s="401" t="s">
        <v>228</v>
      </c>
      <c r="B60" s="402"/>
      <c r="C60" s="402"/>
      <c r="D60" s="403">
        <f t="shared" ref="D60:F60" si="0">D57-D59</f>
        <v>0</v>
      </c>
      <c r="E60" s="404">
        <f t="shared" si="0"/>
        <v>0</v>
      </c>
      <c r="F60" s="404">
        <f t="shared" si="0"/>
        <v>0</v>
      </c>
      <c r="G60" s="405"/>
    </row>
    <row r="62" spans="1:7" x14ac:dyDescent="0.25">
      <c r="A62" t="s">
        <v>159</v>
      </c>
    </row>
    <row r="63" spans="1:7" x14ac:dyDescent="0.25">
      <c r="A63" t="s">
        <v>160</v>
      </c>
    </row>
    <row r="64" spans="1:7" x14ac:dyDescent="0.25">
      <c r="A64" t="s">
        <v>230</v>
      </c>
    </row>
    <row r="65" spans="1:2" x14ac:dyDescent="0.25">
      <c r="A65" t="s">
        <v>229</v>
      </c>
    </row>
    <row r="67" spans="1:2" ht="15.75" x14ac:dyDescent="0.25">
      <c r="A67" s="122" t="s">
        <v>129</v>
      </c>
      <c r="B67" s="123"/>
    </row>
  </sheetData>
  <mergeCells count="5">
    <mergeCell ref="A2:B2"/>
    <mergeCell ref="C2:F2"/>
    <mergeCell ref="A3:G3"/>
    <mergeCell ref="A57:B57"/>
    <mergeCell ref="F1:G1"/>
  </mergeCells>
  <pageMargins left="0.7" right="0.7" top="0.78740157499999996" bottom="0.78740157499999996" header="0.3" footer="0.3"/>
  <pageSetup paperSize="8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3" zoomScale="120" zoomScaleNormal="120" workbookViewId="0">
      <selection activeCell="I41" sqref="I41"/>
    </sheetView>
  </sheetViews>
  <sheetFormatPr defaultRowHeight="12.75" x14ac:dyDescent="0.2"/>
  <cols>
    <col min="1" max="1" width="45.140625" style="193" customWidth="1"/>
    <col min="2" max="8" width="15.7109375" style="193" customWidth="1"/>
    <col min="9" max="10" width="9.140625" style="193"/>
    <col min="11" max="11" width="15.28515625" style="193" customWidth="1"/>
    <col min="12" max="12" width="14" style="193" customWidth="1"/>
    <col min="13" max="254" width="9.140625" style="193"/>
    <col min="255" max="255" width="27" style="193" customWidth="1"/>
    <col min="256" max="256" width="14.42578125" style="193" customWidth="1"/>
    <col min="257" max="257" width="14.140625" style="193" customWidth="1"/>
    <col min="258" max="258" width="14.42578125" style="193" customWidth="1"/>
    <col min="259" max="259" width="17.85546875" style="193" customWidth="1"/>
    <col min="260" max="260" width="15.140625" style="193" customWidth="1"/>
    <col min="261" max="261" width="14.85546875" style="193" customWidth="1"/>
    <col min="262" max="264" width="14.140625" style="193" customWidth="1"/>
    <col min="265" max="266" width="9.140625" style="193"/>
    <col min="267" max="267" width="15.28515625" style="193" customWidth="1"/>
    <col min="268" max="268" width="14" style="193" customWidth="1"/>
    <col min="269" max="510" width="9.140625" style="193"/>
    <col min="511" max="511" width="27" style="193" customWidth="1"/>
    <col min="512" max="512" width="14.42578125" style="193" customWidth="1"/>
    <col min="513" max="513" width="14.140625" style="193" customWidth="1"/>
    <col min="514" max="514" width="14.42578125" style="193" customWidth="1"/>
    <col min="515" max="515" width="17.85546875" style="193" customWidth="1"/>
    <col min="516" max="516" width="15.140625" style="193" customWidth="1"/>
    <col min="517" max="517" width="14.85546875" style="193" customWidth="1"/>
    <col min="518" max="520" width="14.140625" style="193" customWidth="1"/>
    <col min="521" max="522" width="9.140625" style="193"/>
    <col min="523" max="523" width="15.28515625" style="193" customWidth="1"/>
    <col min="524" max="524" width="14" style="193" customWidth="1"/>
    <col min="525" max="766" width="9.140625" style="193"/>
    <col min="767" max="767" width="27" style="193" customWidth="1"/>
    <col min="768" max="768" width="14.42578125" style="193" customWidth="1"/>
    <col min="769" max="769" width="14.140625" style="193" customWidth="1"/>
    <col min="770" max="770" width="14.42578125" style="193" customWidth="1"/>
    <col min="771" max="771" width="17.85546875" style="193" customWidth="1"/>
    <col min="772" max="772" width="15.140625" style="193" customWidth="1"/>
    <col min="773" max="773" width="14.85546875" style="193" customWidth="1"/>
    <col min="774" max="776" width="14.140625" style="193" customWidth="1"/>
    <col min="777" max="778" width="9.140625" style="193"/>
    <col min="779" max="779" width="15.28515625" style="193" customWidth="1"/>
    <col min="780" max="780" width="14" style="193" customWidth="1"/>
    <col min="781" max="1022" width="9.140625" style="193"/>
    <col min="1023" max="1023" width="27" style="193" customWidth="1"/>
    <col min="1024" max="1024" width="14.42578125" style="193" customWidth="1"/>
    <col min="1025" max="1025" width="14.140625" style="193" customWidth="1"/>
    <col min="1026" max="1026" width="14.42578125" style="193" customWidth="1"/>
    <col min="1027" max="1027" width="17.85546875" style="193" customWidth="1"/>
    <col min="1028" max="1028" width="15.140625" style="193" customWidth="1"/>
    <col min="1029" max="1029" width="14.85546875" style="193" customWidth="1"/>
    <col min="1030" max="1032" width="14.140625" style="193" customWidth="1"/>
    <col min="1033" max="1034" width="9.140625" style="193"/>
    <col min="1035" max="1035" width="15.28515625" style="193" customWidth="1"/>
    <col min="1036" max="1036" width="14" style="193" customWidth="1"/>
    <col min="1037" max="1278" width="9.140625" style="193"/>
    <col min="1279" max="1279" width="27" style="193" customWidth="1"/>
    <col min="1280" max="1280" width="14.42578125" style="193" customWidth="1"/>
    <col min="1281" max="1281" width="14.140625" style="193" customWidth="1"/>
    <col min="1282" max="1282" width="14.42578125" style="193" customWidth="1"/>
    <col min="1283" max="1283" width="17.85546875" style="193" customWidth="1"/>
    <col min="1284" max="1284" width="15.140625" style="193" customWidth="1"/>
    <col min="1285" max="1285" width="14.85546875" style="193" customWidth="1"/>
    <col min="1286" max="1288" width="14.140625" style="193" customWidth="1"/>
    <col min="1289" max="1290" width="9.140625" style="193"/>
    <col min="1291" max="1291" width="15.28515625" style="193" customWidth="1"/>
    <col min="1292" max="1292" width="14" style="193" customWidth="1"/>
    <col min="1293" max="1534" width="9.140625" style="193"/>
    <col min="1535" max="1535" width="27" style="193" customWidth="1"/>
    <col min="1536" max="1536" width="14.42578125" style="193" customWidth="1"/>
    <col min="1537" max="1537" width="14.140625" style="193" customWidth="1"/>
    <col min="1538" max="1538" width="14.42578125" style="193" customWidth="1"/>
    <col min="1539" max="1539" width="17.85546875" style="193" customWidth="1"/>
    <col min="1540" max="1540" width="15.140625" style="193" customWidth="1"/>
    <col min="1541" max="1541" width="14.85546875" style="193" customWidth="1"/>
    <col min="1542" max="1544" width="14.140625" style="193" customWidth="1"/>
    <col min="1545" max="1546" width="9.140625" style="193"/>
    <col min="1547" max="1547" width="15.28515625" style="193" customWidth="1"/>
    <col min="1548" max="1548" width="14" style="193" customWidth="1"/>
    <col min="1549" max="1790" width="9.140625" style="193"/>
    <col min="1791" max="1791" width="27" style="193" customWidth="1"/>
    <col min="1792" max="1792" width="14.42578125" style="193" customWidth="1"/>
    <col min="1793" max="1793" width="14.140625" style="193" customWidth="1"/>
    <col min="1794" max="1794" width="14.42578125" style="193" customWidth="1"/>
    <col min="1795" max="1795" width="17.85546875" style="193" customWidth="1"/>
    <col min="1796" max="1796" width="15.140625" style="193" customWidth="1"/>
    <col min="1797" max="1797" width="14.85546875" style="193" customWidth="1"/>
    <col min="1798" max="1800" width="14.140625" style="193" customWidth="1"/>
    <col min="1801" max="1802" width="9.140625" style="193"/>
    <col min="1803" max="1803" width="15.28515625" style="193" customWidth="1"/>
    <col min="1804" max="1804" width="14" style="193" customWidth="1"/>
    <col min="1805" max="2046" width="9.140625" style="193"/>
    <col min="2047" max="2047" width="27" style="193" customWidth="1"/>
    <col min="2048" max="2048" width="14.42578125" style="193" customWidth="1"/>
    <col min="2049" max="2049" width="14.140625" style="193" customWidth="1"/>
    <col min="2050" max="2050" width="14.42578125" style="193" customWidth="1"/>
    <col min="2051" max="2051" width="17.85546875" style="193" customWidth="1"/>
    <col min="2052" max="2052" width="15.140625" style="193" customWidth="1"/>
    <col min="2053" max="2053" width="14.85546875" style="193" customWidth="1"/>
    <col min="2054" max="2056" width="14.140625" style="193" customWidth="1"/>
    <col min="2057" max="2058" width="9.140625" style="193"/>
    <col min="2059" max="2059" width="15.28515625" style="193" customWidth="1"/>
    <col min="2060" max="2060" width="14" style="193" customWidth="1"/>
    <col min="2061" max="2302" width="9.140625" style="193"/>
    <col min="2303" max="2303" width="27" style="193" customWidth="1"/>
    <col min="2304" max="2304" width="14.42578125" style="193" customWidth="1"/>
    <col min="2305" max="2305" width="14.140625" style="193" customWidth="1"/>
    <col min="2306" max="2306" width="14.42578125" style="193" customWidth="1"/>
    <col min="2307" max="2307" width="17.85546875" style="193" customWidth="1"/>
    <col min="2308" max="2308" width="15.140625" style="193" customWidth="1"/>
    <col min="2309" max="2309" width="14.85546875" style="193" customWidth="1"/>
    <col min="2310" max="2312" width="14.140625" style="193" customWidth="1"/>
    <col min="2313" max="2314" width="9.140625" style="193"/>
    <col min="2315" max="2315" width="15.28515625" style="193" customWidth="1"/>
    <col min="2316" max="2316" width="14" style="193" customWidth="1"/>
    <col min="2317" max="2558" width="9.140625" style="193"/>
    <col min="2559" max="2559" width="27" style="193" customWidth="1"/>
    <col min="2560" max="2560" width="14.42578125" style="193" customWidth="1"/>
    <col min="2561" max="2561" width="14.140625" style="193" customWidth="1"/>
    <col min="2562" max="2562" width="14.42578125" style="193" customWidth="1"/>
    <col min="2563" max="2563" width="17.85546875" style="193" customWidth="1"/>
    <col min="2564" max="2564" width="15.140625" style="193" customWidth="1"/>
    <col min="2565" max="2565" width="14.85546875" style="193" customWidth="1"/>
    <col min="2566" max="2568" width="14.140625" style="193" customWidth="1"/>
    <col min="2569" max="2570" width="9.140625" style="193"/>
    <col min="2571" max="2571" width="15.28515625" style="193" customWidth="1"/>
    <col min="2572" max="2572" width="14" style="193" customWidth="1"/>
    <col min="2573" max="2814" width="9.140625" style="193"/>
    <col min="2815" max="2815" width="27" style="193" customWidth="1"/>
    <col min="2816" max="2816" width="14.42578125" style="193" customWidth="1"/>
    <col min="2817" max="2817" width="14.140625" style="193" customWidth="1"/>
    <col min="2818" max="2818" width="14.42578125" style="193" customWidth="1"/>
    <col min="2819" max="2819" width="17.85546875" style="193" customWidth="1"/>
    <col min="2820" max="2820" width="15.140625" style="193" customWidth="1"/>
    <col min="2821" max="2821" width="14.85546875" style="193" customWidth="1"/>
    <col min="2822" max="2824" width="14.140625" style="193" customWidth="1"/>
    <col min="2825" max="2826" width="9.140625" style="193"/>
    <col min="2827" max="2827" width="15.28515625" style="193" customWidth="1"/>
    <col min="2828" max="2828" width="14" style="193" customWidth="1"/>
    <col min="2829" max="3070" width="9.140625" style="193"/>
    <col min="3071" max="3071" width="27" style="193" customWidth="1"/>
    <col min="3072" max="3072" width="14.42578125" style="193" customWidth="1"/>
    <col min="3073" max="3073" width="14.140625" style="193" customWidth="1"/>
    <col min="3074" max="3074" width="14.42578125" style="193" customWidth="1"/>
    <col min="3075" max="3075" width="17.85546875" style="193" customWidth="1"/>
    <col min="3076" max="3076" width="15.140625" style="193" customWidth="1"/>
    <col min="3077" max="3077" width="14.85546875" style="193" customWidth="1"/>
    <col min="3078" max="3080" width="14.140625" style="193" customWidth="1"/>
    <col min="3081" max="3082" width="9.140625" style="193"/>
    <col min="3083" max="3083" width="15.28515625" style="193" customWidth="1"/>
    <col min="3084" max="3084" width="14" style="193" customWidth="1"/>
    <col min="3085" max="3326" width="9.140625" style="193"/>
    <col min="3327" max="3327" width="27" style="193" customWidth="1"/>
    <col min="3328" max="3328" width="14.42578125" style="193" customWidth="1"/>
    <col min="3329" max="3329" width="14.140625" style="193" customWidth="1"/>
    <col min="3330" max="3330" width="14.42578125" style="193" customWidth="1"/>
    <col min="3331" max="3331" width="17.85546875" style="193" customWidth="1"/>
    <col min="3332" max="3332" width="15.140625" style="193" customWidth="1"/>
    <col min="3333" max="3333" width="14.85546875" style="193" customWidth="1"/>
    <col min="3334" max="3336" width="14.140625" style="193" customWidth="1"/>
    <col min="3337" max="3338" width="9.140625" style="193"/>
    <col min="3339" max="3339" width="15.28515625" style="193" customWidth="1"/>
    <col min="3340" max="3340" width="14" style="193" customWidth="1"/>
    <col min="3341" max="3582" width="9.140625" style="193"/>
    <col min="3583" max="3583" width="27" style="193" customWidth="1"/>
    <col min="3584" max="3584" width="14.42578125" style="193" customWidth="1"/>
    <col min="3585" max="3585" width="14.140625" style="193" customWidth="1"/>
    <col min="3586" max="3586" width="14.42578125" style="193" customWidth="1"/>
    <col min="3587" max="3587" width="17.85546875" style="193" customWidth="1"/>
    <col min="3588" max="3588" width="15.140625" style="193" customWidth="1"/>
    <col min="3589" max="3589" width="14.85546875" style="193" customWidth="1"/>
    <col min="3590" max="3592" width="14.140625" style="193" customWidth="1"/>
    <col min="3593" max="3594" width="9.140625" style="193"/>
    <col min="3595" max="3595" width="15.28515625" style="193" customWidth="1"/>
    <col min="3596" max="3596" width="14" style="193" customWidth="1"/>
    <col min="3597" max="3838" width="9.140625" style="193"/>
    <col min="3839" max="3839" width="27" style="193" customWidth="1"/>
    <col min="3840" max="3840" width="14.42578125" style="193" customWidth="1"/>
    <col min="3841" max="3841" width="14.140625" style="193" customWidth="1"/>
    <col min="3842" max="3842" width="14.42578125" style="193" customWidth="1"/>
    <col min="3843" max="3843" width="17.85546875" style="193" customWidth="1"/>
    <col min="3844" max="3844" width="15.140625" style="193" customWidth="1"/>
    <col min="3845" max="3845" width="14.85546875" style="193" customWidth="1"/>
    <col min="3846" max="3848" width="14.140625" style="193" customWidth="1"/>
    <col min="3849" max="3850" width="9.140625" style="193"/>
    <col min="3851" max="3851" width="15.28515625" style="193" customWidth="1"/>
    <col min="3852" max="3852" width="14" style="193" customWidth="1"/>
    <col min="3853" max="4094" width="9.140625" style="193"/>
    <col min="4095" max="4095" width="27" style="193" customWidth="1"/>
    <col min="4096" max="4096" width="14.42578125" style="193" customWidth="1"/>
    <col min="4097" max="4097" width="14.140625" style="193" customWidth="1"/>
    <col min="4098" max="4098" width="14.42578125" style="193" customWidth="1"/>
    <col min="4099" max="4099" width="17.85546875" style="193" customWidth="1"/>
    <col min="4100" max="4100" width="15.140625" style="193" customWidth="1"/>
    <col min="4101" max="4101" width="14.85546875" style="193" customWidth="1"/>
    <col min="4102" max="4104" width="14.140625" style="193" customWidth="1"/>
    <col min="4105" max="4106" width="9.140625" style="193"/>
    <col min="4107" max="4107" width="15.28515625" style="193" customWidth="1"/>
    <col min="4108" max="4108" width="14" style="193" customWidth="1"/>
    <col min="4109" max="4350" width="9.140625" style="193"/>
    <col min="4351" max="4351" width="27" style="193" customWidth="1"/>
    <col min="4352" max="4352" width="14.42578125" style="193" customWidth="1"/>
    <col min="4353" max="4353" width="14.140625" style="193" customWidth="1"/>
    <col min="4354" max="4354" width="14.42578125" style="193" customWidth="1"/>
    <col min="4355" max="4355" width="17.85546875" style="193" customWidth="1"/>
    <col min="4356" max="4356" width="15.140625" style="193" customWidth="1"/>
    <col min="4357" max="4357" width="14.85546875" style="193" customWidth="1"/>
    <col min="4358" max="4360" width="14.140625" style="193" customWidth="1"/>
    <col min="4361" max="4362" width="9.140625" style="193"/>
    <col min="4363" max="4363" width="15.28515625" style="193" customWidth="1"/>
    <col min="4364" max="4364" width="14" style="193" customWidth="1"/>
    <col min="4365" max="4606" width="9.140625" style="193"/>
    <col min="4607" max="4607" width="27" style="193" customWidth="1"/>
    <col min="4608" max="4608" width="14.42578125" style="193" customWidth="1"/>
    <col min="4609" max="4609" width="14.140625" style="193" customWidth="1"/>
    <col min="4610" max="4610" width="14.42578125" style="193" customWidth="1"/>
    <col min="4611" max="4611" width="17.85546875" style="193" customWidth="1"/>
    <col min="4612" max="4612" width="15.140625" style="193" customWidth="1"/>
    <col min="4613" max="4613" width="14.85546875" style="193" customWidth="1"/>
    <col min="4614" max="4616" width="14.140625" style="193" customWidth="1"/>
    <col min="4617" max="4618" width="9.140625" style="193"/>
    <col min="4619" max="4619" width="15.28515625" style="193" customWidth="1"/>
    <col min="4620" max="4620" width="14" style="193" customWidth="1"/>
    <col min="4621" max="4862" width="9.140625" style="193"/>
    <col min="4863" max="4863" width="27" style="193" customWidth="1"/>
    <col min="4864" max="4864" width="14.42578125" style="193" customWidth="1"/>
    <col min="4865" max="4865" width="14.140625" style="193" customWidth="1"/>
    <col min="4866" max="4866" width="14.42578125" style="193" customWidth="1"/>
    <col min="4867" max="4867" width="17.85546875" style="193" customWidth="1"/>
    <col min="4868" max="4868" width="15.140625" style="193" customWidth="1"/>
    <col min="4869" max="4869" width="14.85546875" style="193" customWidth="1"/>
    <col min="4870" max="4872" width="14.140625" style="193" customWidth="1"/>
    <col min="4873" max="4874" width="9.140625" style="193"/>
    <col min="4875" max="4875" width="15.28515625" style="193" customWidth="1"/>
    <col min="4876" max="4876" width="14" style="193" customWidth="1"/>
    <col min="4877" max="5118" width="9.140625" style="193"/>
    <col min="5119" max="5119" width="27" style="193" customWidth="1"/>
    <col min="5120" max="5120" width="14.42578125" style="193" customWidth="1"/>
    <col min="5121" max="5121" width="14.140625" style="193" customWidth="1"/>
    <col min="5122" max="5122" width="14.42578125" style="193" customWidth="1"/>
    <col min="5123" max="5123" width="17.85546875" style="193" customWidth="1"/>
    <col min="5124" max="5124" width="15.140625" style="193" customWidth="1"/>
    <col min="5125" max="5125" width="14.85546875" style="193" customWidth="1"/>
    <col min="5126" max="5128" width="14.140625" style="193" customWidth="1"/>
    <col min="5129" max="5130" width="9.140625" style="193"/>
    <col min="5131" max="5131" width="15.28515625" style="193" customWidth="1"/>
    <col min="5132" max="5132" width="14" style="193" customWidth="1"/>
    <col min="5133" max="5374" width="9.140625" style="193"/>
    <col min="5375" max="5375" width="27" style="193" customWidth="1"/>
    <col min="5376" max="5376" width="14.42578125" style="193" customWidth="1"/>
    <col min="5377" max="5377" width="14.140625" style="193" customWidth="1"/>
    <col min="5378" max="5378" width="14.42578125" style="193" customWidth="1"/>
    <col min="5379" max="5379" width="17.85546875" style="193" customWidth="1"/>
    <col min="5380" max="5380" width="15.140625" style="193" customWidth="1"/>
    <col min="5381" max="5381" width="14.85546875" style="193" customWidth="1"/>
    <col min="5382" max="5384" width="14.140625" style="193" customWidth="1"/>
    <col min="5385" max="5386" width="9.140625" style="193"/>
    <col min="5387" max="5387" width="15.28515625" style="193" customWidth="1"/>
    <col min="5388" max="5388" width="14" style="193" customWidth="1"/>
    <col min="5389" max="5630" width="9.140625" style="193"/>
    <col min="5631" max="5631" width="27" style="193" customWidth="1"/>
    <col min="5632" max="5632" width="14.42578125" style="193" customWidth="1"/>
    <col min="5633" max="5633" width="14.140625" style="193" customWidth="1"/>
    <col min="5634" max="5634" width="14.42578125" style="193" customWidth="1"/>
    <col min="5635" max="5635" width="17.85546875" style="193" customWidth="1"/>
    <col min="5636" max="5636" width="15.140625" style="193" customWidth="1"/>
    <col min="5637" max="5637" width="14.85546875" style="193" customWidth="1"/>
    <col min="5638" max="5640" width="14.140625" style="193" customWidth="1"/>
    <col min="5641" max="5642" width="9.140625" style="193"/>
    <col min="5643" max="5643" width="15.28515625" style="193" customWidth="1"/>
    <col min="5644" max="5644" width="14" style="193" customWidth="1"/>
    <col min="5645" max="5886" width="9.140625" style="193"/>
    <col min="5887" max="5887" width="27" style="193" customWidth="1"/>
    <col min="5888" max="5888" width="14.42578125" style="193" customWidth="1"/>
    <col min="5889" max="5889" width="14.140625" style="193" customWidth="1"/>
    <col min="5890" max="5890" width="14.42578125" style="193" customWidth="1"/>
    <col min="5891" max="5891" width="17.85546875" style="193" customWidth="1"/>
    <col min="5892" max="5892" width="15.140625" style="193" customWidth="1"/>
    <col min="5893" max="5893" width="14.85546875" style="193" customWidth="1"/>
    <col min="5894" max="5896" width="14.140625" style="193" customWidth="1"/>
    <col min="5897" max="5898" width="9.140625" style="193"/>
    <col min="5899" max="5899" width="15.28515625" style="193" customWidth="1"/>
    <col min="5900" max="5900" width="14" style="193" customWidth="1"/>
    <col min="5901" max="6142" width="9.140625" style="193"/>
    <col min="6143" max="6143" width="27" style="193" customWidth="1"/>
    <col min="6144" max="6144" width="14.42578125" style="193" customWidth="1"/>
    <col min="6145" max="6145" width="14.140625" style="193" customWidth="1"/>
    <col min="6146" max="6146" width="14.42578125" style="193" customWidth="1"/>
    <col min="6147" max="6147" width="17.85546875" style="193" customWidth="1"/>
    <col min="6148" max="6148" width="15.140625" style="193" customWidth="1"/>
    <col min="6149" max="6149" width="14.85546875" style="193" customWidth="1"/>
    <col min="6150" max="6152" width="14.140625" style="193" customWidth="1"/>
    <col min="6153" max="6154" width="9.140625" style="193"/>
    <col min="6155" max="6155" width="15.28515625" style="193" customWidth="1"/>
    <col min="6156" max="6156" width="14" style="193" customWidth="1"/>
    <col min="6157" max="6398" width="9.140625" style="193"/>
    <col min="6399" max="6399" width="27" style="193" customWidth="1"/>
    <col min="6400" max="6400" width="14.42578125" style="193" customWidth="1"/>
    <col min="6401" max="6401" width="14.140625" style="193" customWidth="1"/>
    <col min="6402" max="6402" width="14.42578125" style="193" customWidth="1"/>
    <col min="6403" max="6403" width="17.85546875" style="193" customWidth="1"/>
    <col min="6404" max="6404" width="15.140625" style="193" customWidth="1"/>
    <col min="6405" max="6405" width="14.85546875" style="193" customWidth="1"/>
    <col min="6406" max="6408" width="14.140625" style="193" customWidth="1"/>
    <col min="6409" max="6410" width="9.140625" style="193"/>
    <col min="6411" max="6411" width="15.28515625" style="193" customWidth="1"/>
    <col min="6412" max="6412" width="14" style="193" customWidth="1"/>
    <col min="6413" max="6654" width="9.140625" style="193"/>
    <col min="6655" max="6655" width="27" style="193" customWidth="1"/>
    <col min="6656" max="6656" width="14.42578125" style="193" customWidth="1"/>
    <col min="6657" max="6657" width="14.140625" style="193" customWidth="1"/>
    <col min="6658" max="6658" width="14.42578125" style="193" customWidth="1"/>
    <col min="6659" max="6659" width="17.85546875" style="193" customWidth="1"/>
    <col min="6660" max="6660" width="15.140625" style="193" customWidth="1"/>
    <col min="6661" max="6661" width="14.85546875" style="193" customWidth="1"/>
    <col min="6662" max="6664" width="14.140625" style="193" customWidth="1"/>
    <col min="6665" max="6666" width="9.140625" style="193"/>
    <col min="6667" max="6667" width="15.28515625" style="193" customWidth="1"/>
    <col min="6668" max="6668" width="14" style="193" customWidth="1"/>
    <col min="6669" max="6910" width="9.140625" style="193"/>
    <col min="6911" max="6911" width="27" style="193" customWidth="1"/>
    <col min="6912" max="6912" width="14.42578125" style="193" customWidth="1"/>
    <col min="6913" max="6913" width="14.140625" style="193" customWidth="1"/>
    <col min="6914" max="6914" width="14.42578125" style="193" customWidth="1"/>
    <col min="6915" max="6915" width="17.85546875" style="193" customWidth="1"/>
    <col min="6916" max="6916" width="15.140625" style="193" customWidth="1"/>
    <col min="6917" max="6917" width="14.85546875" style="193" customWidth="1"/>
    <col min="6918" max="6920" width="14.140625" style="193" customWidth="1"/>
    <col min="6921" max="6922" width="9.140625" style="193"/>
    <col min="6923" max="6923" width="15.28515625" style="193" customWidth="1"/>
    <col min="6924" max="6924" width="14" style="193" customWidth="1"/>
    <col min="6925" max="7166" width="9.140625" style="193"/>
    <col min="7167" max="7167" width="27" style="193" customWidth="1"/>
    <col min="7168" max="7168" width="14.42578125" style="193" customWidth="1"/>
    <col min="7169" max="7169" width="14.140625" style="193" customWidth="1"/>
    <col min="7170" max="7170" width="14.42578125" style="193" customWidth="1"/>
    <col min="7171" max="7171" width="17.85546875" style="193" customWidth="1"/>
    <col min="7172" max="7172" width="15.140625" style="193" customWidth="1"/>
    <col min="7173" max="7173" width="14.85546875" style="193" customWidth="1"/>
    <col min="7174" max="7176" width="14.140625" style="193" customWidth="1"/>
    <col min="7177" max="7178" width="9.140625" style="193"/>
    <col min="7179" max="7179" width="15.28515625" style="193" customWidth="1"/>
    <col min="7180" max="7180" width="14" style="193" customWidth="1"/>
    <col min="7181" max="7422" width="9.140625" style="193"/>
    <col min="7423" max="7423" width="27" style="193" customWidth="1"/>
    <col min="7424" max="7424" width="14.42578125" style="193" customWidth="1"/>
    <col min="7425" max="7425" width="14.140625" style="193" customWidth="1"/>
    <col min="7426" max="7426" width="14.42578125" style="193" customWidth="1"/>
    <col min="7427" max="7427" width="17.85546875" style="193" customWidth="1"/>
    <col min="7428" max="7428" width="15.140625" style="193" customWidth="1"/>
    <col min="7429" max="7429" width="14.85546875" style="193" customWidth="1"/>
    <col min="7430" max="7432" width="14.140625" style="193" customWidth="1"/>
    <col min="7433" max="7434" width="9.140625" style="193"/>
    <col min="7435" max="7435" width="15.28515625" style="193" customWidth="1"/>
    <col min="7436" max="7436" width="14" style="193" customWidth="1"/>
    <col min="7437" max="7678" width="9.140625" style="193"/>
    <col min="7679" max="7679" width="27" style="193" customWidth="1"/>
    <col min="7680" max="7680" width="14.42578125" style="193" customWidth="1"/>
    <col min="7681" max="7681" width="14.140625" style="193" customWidth="1"/>
    <col min="7682" max="7682" width="14.42578125" style="193" customWidth="1"/>
    <col min="7683" max="7683" width="17.85546875" style="193" customWidth="1"/>
    <col min="7684" max="7684" width="15.140625" style="193" customWidth="1"/>
    <col min="7685" max="7685" width="14.85546875" style="193" customWidth="1"/>
    <col min="7686" max="7688" width="14.140625" style="193" customWidth="1"/>
    <col min="7689" max="7690" width="9.140625" style="193"/>
    <col min="7691" max="7691" width="15.28515625" style="193" customWidth="1"/>
    <col min="7692" max="7692" width="14" style="193" customWidth="1"/>
    <col min="7693" max="7934" width="9.140625" style="193"/>
    <col min="7935" max="7935" width="27" style="193" customWidth="1"/>
    <col min="7936" max="7936" width="14.42578125" style="193" customWidth="1"/>
    <col min="7937" max="7937" width="14.140625" style="193" customWidth="1"/>
    <col min="7938" max="7938" width="14.42578125" style="193" customWidth="1"/>
    <col min="7939" max="7939" width="17.85546875" style="193" customWidth="1"/>
    <col min="7940" max="7940" width="15.140625" style="193" customWidth="1"/>
    <col min="7941" max="7941" width="14.85546875" style="193" customWidth="1"/>
    <col min="7942" max="7944" width="14.140625" style="193" customWidth="1"/>
    <col min="7945" max="7946" width="9.140625" style="193"/>
    <col min="7947" max="7947" width="15.28515625" style="193" customWidth="1"/>
    <col min="7948" max="7948" width="14" style="193" customWidth="1"/>
    <col min="7949" max="8190" width="9.140625" style="193"/>
    <col min="8191" max="8191" width="27" style="193" customWidth="1"/>
    <col min="8192" max="8192" width="14.42578125" style="193" customWidth="1"/>
    <col min="8193" max="8193" width="14.140625" style="193" customWidth="1"/>
    <col min="8194" max="8194" width="14.42578125" style="193" customWidth="1"/>
    <col min="8195" max="8195" width="17.85546875" style="193" customWidth="1"/>
    <col min="8196" max="8196" width="15.140625" style="193" customWidth="1"/>
    <col min="8197" max="8197" width="14.85546875" style="193" customWidth="1"/>
    <col min="8198" max="8200" width="14.140625" style="193" customWidth="1"/>
    <col min="8201" max="8202" width="9.140625" style="193"/>
    <col min="8203" max="8203" width="15.28515625" style="193" customWidth="1"/>
    <col min="8204" max="8204" width="14" style="193" customWidth="1"/>
    <col min="8205" max="8446" width="9.140625" style="193"/>
    <col min="8447" max="8447" width="27" style="193" customWidth="1"/>
    <col min="8448" max="8448" width="14.42578125" style="193" customWidth="1"/>
    <col min="8449" max="8449" width="14.140625" style="193" customWidth="1"/>
    <col min="8450" max="8450" width="14.42578125" style="193" customWidth="1"/>
    <col min="8451" max="8451" width="17.85546875" style="193" customWidth="1"/>
    <col min="8452" max="8452" width="15.140625" style="193" customWidth="1"/>
    <col min="8453" max="8453" width="14.85546875" style="193" customWidth="1"/>
    <col min="8454" max="8456" width="14.140625" style="193" customWidth="1"/>
    <col min="8457" max="8458" width="9.140625" style="193"/>
    <col min="8459" max="8459" width="15.28515625" style="193" customWidth="1"/>
    <col min="8460" max="8460" width="14" style="193" customWidth="1"/>
    <col min="8461" max="8702" width="9.140625" style="193"/>
    <col min="8703" max="8703" width="27" style="193" customWidth="1"/>
    <col min="8704" max="8704" width="14.42578125" style="193" customWidth="1"/>
    <col min="8705" max="8705" width="14.140625" style="193" customWidth="1"/>
    <col min="8706" max="8706" width="14.42578125" style="193" customWidth="1"/>
    <col min="8707" max="8707" width="17.85546875" style="193" customWidth="1"/>
    <col min="8708" max="8708" width="15.140625" style="193" customWidth="1"/>
    <col min="8709" max="8709" width="14.85546875" style="193" customWidth="1"/>
    <col min="8710" max="8712" width="14.140625" style="193" customWidth="1"/>
    <col min="8713" max="8714" width="9.140625" style="193"/>
    <col min="8715" max="8715" width="15.28515625" style="193" customWidth="1"/>
    <col min="8716" max="8716" width="14" style="193" customWidth="1"/>
    <col min="8717" max="8958" width="9.140625" style="193"/>
    <col min="8959" max="8959" width="27" style="193" customWidth="1"/>
    <col min="8960" max="8960" width="14.42578125" style="193" customWidth="1"/>
    <col min="8961" max="8961" width="14.140625" style="193" customWidth="1"/>
    <col min="8962" max="8962" width="14.42578125" style="193" customWidth="1"/>
    <col min="8963" max="8963" width="17.85546875" style="193" customWidth="1"/>
    <col min="8964" max="8964" width="15.140625" style="193" customWidth="1"/>
    <col min="8965" max="8965" width="14.85546875" style="193" customWidth="1"/>
    <col min="8966" max="8968" width="14.140625" style="193" customWidth="1"/>
    <col min="8969" max="8970" width="9.140625" style="193"/>
    <col min="8971" max="8971" width="15.28515625" style="193" customWidth="1"/>
    <col min="8972" max="8972" width="14" style="193" customWidth="1"/>
    <col min="8973" max="9214" width="9.140625" style="193"/>
    <col min="9215" max="9215" width="27" style="193" customWidth="1"/>
    <col min="9216" max="9216" width="14.42578125" style="193" customWidth="1"/>
    <col min="9217" max="9217" width="14.140625" style="193" customWidth="1"/>
    <col min="9218" max="9218" width="14.42578125" style="193" customWidth="1"/>
    <col min="9219" max="9219" width="17.85546875" style="193" customWidth="1"/>
    <col min="9220" max="9220" width="15.140625" style="193" customWidth="1"/>
    <col min="9221" max="9221" width="14.85546875" style="193" customWidth="1"/>
    <col min="9222" max="9224" width="14.140625" style="193" customWidth="1"/>
    <col min="9225" max="9226" width="9.140625" style="193"/>
    <col min="9227" max="9227" width="15.28515625" style="193" customWidth="1"/>
    <col min="9228" max="9228" width="14" style="193" customWidth="1"/>
    <col min="9229" max="9470" width="9.140625" style="193"/>
    <col min="9471" max="9471" width="27" style="193" customWidth="1"/>
    <col min="9472" max="9472" width="14.42578125" style="193" customWidth="1"/>
    <col min="9473" max="9473" width="14.140625" style="193" customWidth="1"/>
    <col min="9474" max="9474" width="14.42578125" style="193" customWidth="1"/>
    <col min="9475" max="9475" width="17.85546875" style="193" customWidth="1"/>
    <col min="9476" max="9476" width="15.140625" style="193" customWidth="1"/>
    <col min="9477" max="9477" width="14.85546875" style="193" customWidth="1"/>
    <col min="9478" max="9480" width="14.140625" style="193" customWidth="1"/>
    <col min="9481" max="9482" width="9.140625" style="193"/>
    <col min="9483" max="9483" width="15.28515625" style="193" customWidth="1"/>
    <col min="9484" max="9484" width="14" style="193" customWidth="1"/>
    <col min="9485" max="9726" width="9.140625" style="193"/>
    <col min="9727" max="9727" width="27" style="193" customWidth="1"/>
    <col min="9728" max="9728" width="14.42578125" style="193" customWidth="1"/>
    <col min="9729" max="9729" width="14.140625" style="193" customWidth="1"/>
    <col min="9730" max="9730" width="14.42578125" style="193" customWidth="1"/>
    <col min="9731" max="9731" width="17.85546875" style="193" customWidth="1"/>
    <col min="9732" max="9732" width="15.140625" style="193" customWidth="1"/>
    <col min="9733" max="9733" width="14.85546875" style="193" customWidth="1"/>
    <col min="9734" max="9736" width="14.140625" style="193" customWidth="1"/>
    <col min="9737" max="9738" width="9.140625" style="193"/>
    <col min="9739" max="9739" width="15.28515625" style="193" customWidth="1"/>
    <col min="9740" max="9740" width="14" style="193" customWidth="1"/>
    <col min="9741" max="9982" width="9.140625" style="193"/>
    <col min="9983" max="9983" width="27" style="193" customWidth="1"/>
    <col min="9984" max="9984" width="14.42578125" style="193" customWidth="1"/>
    <col min="9985" max="9985" width="14.140625" style="193" customWidth="1"/>
    <col min="9986" max="9986" width="14.42578125" style="193" customWidth="1"/>
    <col min="9987" max="9987" width="17.85546875" style="193" customWidth="1"/>
    <col min="9988" max="9988" width="15.140625" style="193" customWidth="1"/>
    <col min="9989" max="9989" width="14.85546875" style="193" customWidth="1"/>
    <col min="9990" max="9992" width="14.140625" style="193" customWidth="1"/>
    <col min="9993" max="9994" width="9.140625" style="193"/>
    <col min="9995" max="9995" width="15.28515625" style="193" customWidth="1"/>
    <col min="9996" max="9996" width="14" style="193" customWidth="1"/>
    <col min="9997" max="10238" width="9.140625" style="193"/>
    <col min="10239" max="10239" width="27" style="193" customWidth="1"/>
    <col min="10240" max="10240" width="14.42578125" style="193" customWidth="1"/>
    <col min="10241" max="10241" width="14.140625" style="193" customWidth="1"/>
    <col min="10242" max="10242" width="14.42578125" style="193" customWidth="1"/>
    <col min="10243" max="10243" width="17.85546875" style="193" customWidth="1"/>
    <col min="10244" max="10244" width="15.140625" style="193" customWidth="1"/>
    <col min="10245" max="10245" width="14.85546875" style="193" customWidth="1"/>
    <col min="10246" max="10248" width="14.140625" style="193" customWidth="1"/>
    <col min="10249" max="10250" width="9.140625" style="193"/>
    <col min="10251" max="10251" width="15.28515625" style="193" customWidth="1"/>
    <col min="10252" max="10252" width="14" style="193" customWidth="1"/>
    <col min="10253" max="10494" width="9.140625" style="193"/>
    <col min="10495" max="10495" width="27" style="193" customWidth="1"/>
    <col min="10496" max="10496" width="14.42578125" style="193" customWidth="1"/>
    <col min="10497" max="10497" width="14.140625" style="193" customWidth="1"/>
    <col min="10498" max="10498" width="14.42578125" style="193" customWidth="1"/>
    <col min="10499" max="10499" width="17.85546875" style="193" customWidth="1"/>
    <col min="10500" max="10500" width="15.140625" style="193" customWidth="1"/>
    <col min="10501" max="10501" width="14.85546875" style="193" customWidth="1"/>
    <col min="10502" max="10504" width="14.140625" style="193" customWidth="1"/>
    <col min="10505" max="10506" width="9.140625" style="193"/>
    <col min="10507" max="10507" width="15.28515625" style="193" customWidth="1"/>
    <col min="10508" max="10508" width="14" style="193" customWidth="1"/>
    <col min="10509" max="10750" width="9.140625" style="193"/>
    <col min="10751" max="10751" width="27" style="193" customWidth="1"/>
    <col min="10752" max="10752" width="14.42578125" style="193" customWidth="1"/>
    <col min="10753" max="10753" width="14.140625" style="193" customWidth="1"/>
    <col min="10754" max="10754" width="14.42578125" style="193" customWidth="1"/>
    <col min="10755" max="10755" width="17.85546875" style="193" customWidth="1"/>
    <col min="10756" max="10756" width="15.140625" style="193" customWidth="1"/>
    <col min="10757" max="10757" width="14.85546875" style="193" customWidth="1"/>
    <col min="10758" max="10760" width="14.140625" style="193" customWidth="1"/>
    <col min="10761" max="10762" width="9.140625" style="193"/>
    <col min="10763" max="10763" width="15.28515625" style="193" customWidth="1"/>
    <col min="10764" max="10764" width="14" style="193" customWidth="1"/>
    <col min="10765" max="11006" width="9.140625" style="193"/>
    <col min="11007" max="11007" width="27" style="193" customWidth="1"/>
    <col min="11008" max="11008" width="14.42578125" style="193" customWidth="1"/>
    <col min="11009" max="11009" width="14.140625" style="193" customWidth="1"/>
    <col min="11010" max="11010" width="14.42578125" style="193" customWidth="1"/>
    <col min="11011" max="11011" width="17.85546875" style="193" customWidth="1"/>
    <col min="11012" max="11012" width="15.140625" style="193" customWidth="1"/>
    <col min="11013" max="11013" width="14.85546875" style="193" customWidth="1"/>
    <col min="11014" max="11016" width="14.140625" style="193" customWidth="1"/>
    <col min="11017" max="11018" width="9.140625" style="193"/>
    <col min="11019" max="11019" width="15.28515625" style="193" customWidth="1"/>
    <col min="11020" max="11020" width="14" style="193" customWidth="1"/>
    <col min="11021" max="11262" width="9.140625" style="193"/>
    <col min="11263" max="11263" width="27" style="193" customWidth="1"/>
    <col min="11264" max="11264" width="14.42578125" style="193" customWidth="1"/>
    <col min="11265" max="11265" width="14.140625" style="193" customWidth="1"/>
    <col min="11266" max="11266" width="14.42578125" style="193" customWidth="1"/>
    <col min="11267" max="11267" width="17.85546875" style="193" customWidth="1"/>
    <col min="11268" max="11268" width="15.140625" style="193" customWidth="1"/>
    <col min="11269" max="11269" width="14.85546875" style="193" customWidth="1"/>
    <col min="11270" max="11272" width="14.140625" style="193" customWidth="1"/>
    <col min="11273" max="11274" width="9.140625" style="193"/>
    <col min="11275" max="11275" width="15.28515625" style="193" customWidth="1"/>
    <col min="11276" max="11276" width="14" style="193" customWidth="1"/>
    <col min="11277" max="11518" width="9.140625" style="193"/>
    <col min="11519" max="11519" width="27" style="193" customWidth="1"/>
    <col min="11520" max="11520" width="14.42578125" style="193" customWidth="1"/>
    <col min="11521" max="11521" width="14.140625" style="193" customWidth="1"/>
    <col min="11522" max="11522" width="14.42578125" style="193" customWidth="1"/>
    <col min="11523" max="11523" width="17.85546875" style="193" customWidth="1"/>
    <col min="11524" max="11524" width="15.140625" style="193" customWidth="1"/>
    <col min="11525" max="11525" width="14.85546875" style="193" customWidth="1"/>
    <col min="11526" max="11528" width="14.140625" style="193" customWidth="1"/>
    <col min="11529" max="11530" width="9.140625" style="193"/>
    <col min="11531" max="11531" width="15.28515625" style="193" customWidth="1"/>
    <col min="11532" max="11532" width="14" style="193" customWidth="1"/>
    <col min="11533" max="11774" width="9.140625" style="193"/>
    <col min="11775" max="11775" width="27" style="193" customWidth="1"/>
    <col min="11776" max="11776" width="14.42578125" style="193" customWidth="1"/>
    <col min="11777" max="11777" width="14.140625" style="193" customWidth="1"/>
    <col min="11778" max="11778" width="14.42578125" style="193" customWidth="1"/>
    <col min="11779" max="11779" width="17.85546875" style="193" customWidth="1"/>
    <col min="11780" max="11780" width="15.140625" style="193" customWidth="1"/>
    <col min="11781" max="11781" width="14.85546875" style="193" customWidth="1"/>
    <col min="11782" max="11784" width="14.140625" style="193" customWidth="1"/>
    <col min="11785" max="11786" width="9.140625" style="193"/>
    <col min="11787" max="11787" width="15.28515625" style="193" customWidth="1"/>
    <col min="11788" max="11788" width="14" style="193" customWidth="1"/>
    <col min="11789" max="12030" width="9.140625" style="193"/>
    <col min="12031" max="12031" width="27" style="193" customWidth="1"/>
    <col min="12032" max="12032" width="14.42578125" style="193" customWidth="1"/>
    <col min="12033" max="12033" width="14.140625" style="193" customWidth="1"/>
    <col min="12034" max="12034" width="14.42578125" style="193" customWidth="1"/>
    <col min="12035" max="12035" width="17.85546875" style="193" customWidth="1"/>
    <col min="12036" max="12036" width="15.140625" style="193" customWidth="1"/>
    <col min="12037" max="12037" width="14.85546875" style="193" customWidth="1"/>
    <col min="12038" max="12040" width="14.140625" style="193" customWidth="1"/>
    <col min="12041" max="12042" width="9.140625" style="193"/>
    <col min="12043" max="12043" width="15.28515625" style="193" customWidth="1"/>
    <col min="12044" max="12044" width="14" style="193" customWidth="1"/>
    <col min="12045" max="12286" width="9.140625" style="193"/>
    <col min="12287" max="12287" width="27" style="193" customWidth="1"/>
    <col min="12288" max="12288" width="14.42578125" style="193" customWidth="1"/>
    <col min="12289" max="12289" width="14.140625" style="193" customWidth="1"/>
    <col min="12290" max="12290" width="14.42578125" style="193" customWidth="1"/>
    <col min="12291" max="12291" width="17.85546875" style="193" customWidth="1"/>
    <col min="12292" max="12292" width="15.140625" style="193" customWidth="1"/>
    <col min="12293" max="12293" width="14.85546875" style="193" customWidth="1"/>
    <col min="12294" max="12296" width="14.140625" style="193" customWidth="1"/>
    <col min="12297" max="12298" width="9.140625" style="193"/>
    <col min="12299" max="12299" width="15.28515625" style="193" customWidth="1"/>
    <col min="12300" max="12300" width="14" style="193" customWidth="1"/>
    <col min="12301" max="12542" width="9.140625" style="193"/>
    <col min="12543" max="12543" width="27" style="193" customWidth="1"/>
    <col min="12544" max="12544" width="14.42578125" style="193" customWidth="1"/>
    <col min="12545" max="12545" width="14.140625" style="193" customWidth="1"/>
    <col min="12546" max="12546" width="14.42578125" style="193" customWidth="1"/>
    <col min="12547" max="12547" width="17.85546875" style="193" customWidth="1"/>
    <col min="12548" max="12548" width="15.140625" style="193" customWidth="1"/>
    <col min="12549" max="12549" width="14.85546875" style="193" customWidth="1"/>
    <col min="12550" max="12552" width="14.140625" style="193" customWidth="1"/>
    <col min="12553" max="12554" width="9.140625" style="193"/>
    <col min="12555" max="12555" width="15.28515625" style="193" customWidth="1"/>
    <col min="12556" max="12556" width="14" style="193" customWidth="1"/>
    <col min="12557" max="12798" width="9.140625" style="193"/>
    <col min="12799" max="12799" width="27" style="193" customWidth="1"/>
    <col min="12800" max="12800" width="14.42578125" style="193" customWidth="1"/>
    <col min="12801" max="12801" width="14.140625" style="193" customWidth="1"/>
    <col min="12802" max="12802" width="14.42578125" style="193" customWidth="1"/>
    <col min="12803" max="12803" width="17.85546875" style="193" customWidth="1"/>
    <col min="12804" max="12804" width="15.140625" style="193" customWidth="1"/>
    <col min="12805" max="12805" width="14.85546875" style="193" customWidth="1"/>
    <col min="12806" max="12808" width="14.140625" style="193" customWidth="1"/>
    <col min="12809" max="12810" width="9.140625" style="193"/>
    <col min="12811" max="12811" width="15.28515625" style="193" customWidth="1"/>
    <col min="12812" max="12812" width="14" style="193" customWidth="1"/>
    <col min="12813" max="13054" width="9.140625" style="193"/>
    <col min="13055" max="13055" width="27" style="193" customWidth="1"/>
    <col min="13056" max="13056" width="14.42578125" style="193" customWidth="1"/>
    <col min="13057" max="13057" width="14.140625" style="193" customWidth="1"/>
    <col min="13058" max="13058" width="14.42578125" style="193" customWidth="1"/>
    <col min="13059" max="13059" width="17.85546875" style="193" customWidth="1"/>
    <col min="13060" max="13060" width="15.140625" style="193" customWidth="1"/>
    <col min="13061" max="13061" width="14.85546875" style="193" customWidth="1"/>
    <col min="13062" max="13064" width="14.140625" style="193" customWidth="1"/>
    <col min="13065" max="13066" width="9.140625" style="193"/>
    <col min="13067" max="13067" width="15.28515625" style="193" customWidth="1"/>
    <col min="13068" max="13068" width="14" style="193" customWidth="1"/>
    <col min="13069" max="13310" width="9.140625" style="193"/>
    <col min="13311" max="13311" width="27" style="193" customWidth="1"/>
    <col min="13312" max="13312" width="14.42578125" style="193" customWidth="1"/>
    <col min="13313" max="13313" width="14.140625" style="193" customWidth="1"/>
    <col min="13314" max="13314" width="14.42578125" style="193" customWidth="1"/>
    <col min="13315" max="13315" width="17.85546875" style="193" customWidth="1"/>
    <col min="13316" max="13316" width="15.140625" style="193" customWidth="1"/>
    <col min="13317" max="13317" width="14.85546875" style="193" customWidth="1"/>
    <col min="13318" max="13320" width="14.140625" style="193" customWidth="1"/>
    <col min="13321" max="13322" width="9.140625" style="193"/>
    <col min="13323" max="13323" width="15.28515625" style="193" customWidth="1"/>
    <col min="13324" max="13324" width="14" style="193" customWidth="1"/>
    <col min="13325" max="13566" width="9.140625" style="193"/>
    <col min="13567" max="13567" width="27" style="193" customWidth="1"/>
    <col min="13568" max="13568" width="14.42578125" style="193" customWidth="1"/>
    <col min="13569" max="13569" width="14.140625" style="193" customWidth="1"/>
    <col min="13570" max="13570" width="14.42578125" style="193" customWidth="1"/>
    <col min="13571" max="13571" width="17.85546875" style="193" customWidth="1"/>
    <col min="13572" max="13572" width="15.140625" style="193" customWidth="1"/>
    <col min="13573" max="13573" width="14.85546875" style="193" customWidth="1"/>
    <col min="13574" max="13576" width="14.140625" style="193" customWidth="1"/>
    <col min="13577" max="13578" width="9.140625" style="193"/>
    <col min="13579" max="13579" width="15.28515625" style="193" customWidth="1"/>
    <col min="13580" max="13580" width="14" style="193" customWidth="1"/>
    <col min="13581" max="13822" width="9.140625" style="193"/>
    <col min="13823" max="13823" width="27" style="193" customWidth="1"/>
    <col min="13824" max="13824" width="14.42578125" style="193" customWidth="1"/>
    <col min="13825" max="13825" width="14.140625" style="193" customWidth="1"/>
    <col min="13826" max="13826" width="14.42578125" style="193" customWidth="1"/>
    <col min="13827" max="13827" width="17.85546875" style="193" customWidth="1"/>
    <col min="13828" max="13828" width="15.140625" style="193" customWidth="1"/>
    <col min="13829" max="13829" width="14.85546875" style="193" customWidth="1"/>
    <col min="13830" max="13832" width="14.140625" style="193" customWidth="1"/>
    <col min="13833" max="13834" width="9.140625" style="193"/>
    <col min="13835" max="13835" width="15.28515625" style="193" customWidth="1"/>
    <col min="13836" max="13836" width="14" style="193" customWidth="1"/>
    <col min="13837" max="14078" width="9.140625" style="193"/>
    <col min="14079" max="14079" width="27" style="193" customWidth="1"/>
    <col min="14080" max="14080" width="14.42578125" style="193" customWidth="1"/>
    <col min="14081" max="14081" width="14.140625" style="193" customWidth="1"/>
    <col min="14082" max="14082" width="14.42578125" style="193" customWidth="1"/>
    <col min="14083" max="14083" width="17.85546875" style="193" customWidth="1"/>
    <col min="14084" max="14084" width="15.140625" style="193" customWidth="1"/>
    <col min="14085" max="14085" width="14.85546875" style="193" customWidth="1"/>
    <col min="14086" max="14088" width="14.140625" style="193" customWidth="1"/>
    <col min="14089" max="14090" width="9.140625" style="193"/>
    <col min="14091" max="14091" width="15.28515625" style="193" customWidth="1"/>
    <col min="14092" max="14092" width="14" style="193" customWidth="1"/>
    <col min="14093" max="14334" width="9.140625" style="193"/>
    <col min="14335" max="14335" width="27" style="193" customWidth="1"/>
    <col min="14336" max="14336" width="14.42578125" style="193" customWidth="1"/>
    <col min="14337" max="14337" width="14.140625" style="193" customWidth="1"/>
    <col min="14338" max="14338" width="14.42578125" style="193" customWidth="1"/>
    <col min="14339" max="14339" width="17.85546875" style="193" customWidth="1"/>
    <col min="14340" max="14340" width="15.140625" style="193" customWidth="1"/>
    <col min="14341" max="14341" width="14.85546875" style="193" customWidth="1"/>
    <col min="14342" max="14344" width="14.140625" style="193" customWidth="1"/>
    <col min="14345" max="14346" width="9.140625" style="193"/>
    <col min="14347" max="14347" width="15.28515625" style="193" customWidth="1"/>
    <col min="14348" max="14348" width="14" style="193" customWidth="1"/>
    <col min="14349" max="14590" width="9.140625" style="193"/>
    <col min="14591" max="14591" width="27" style="193" customWidth="1"/>
    <col min="14592" max="14592" width="14.42578125" style="193" customWidth="1"/>
    <col min="14593" max="14593" width="14.140625" style="193" customWidth="1"/>
    <col min="14594" max="14594" width="14.42578125" style="193" customWidth="1"/>
    <col min="14595" max="14595" width="17.85546875" style="193" customWidth="1"/>
    <col min="14596" max="14596" width="15.140625" style="193" customWidth="1"/>
    <col min="14597" max="14597" width="14.85546875" style="193" customWidth="1"/>
    <col min="14598" max="14600" width="14.140625" style="193" customWidth="1"/>
    <col min="14601" max="14602" width="9.140625" style="193"/>
    <col min="14603" max="14603" width="15.28515625" style="193" customWidth="1"/>
    <col min="14604" max="14604" width="14" style="193" customWidth="1"/>
    <col min="14605" max="14846" width="9.140625" style="193"/>
    <col min="14847" max="14847" width="27" style="193" customWidth="1"/>
    <col min="14848" max="14848" width="14.42578125" style="193" customWidth="1"/>
    <col min="14849" max="14849" width="14.140625" style="193" customWidth="1"/>
    <col min="14850" max="14850" width="14.42578125" style="193" customWidth="1"/>
    <col min="14851" max="14851" width="17.85546875" style="193" customWidth="1"/>
    <col min="14852" max="14852" width="15.140625" style="193" customWidth="1"/>
    <col min="14853" max="14853" width="14.85546875" style="193" customWidth="1"/>
    <col min="14854" max="14856" width="14.140625" style="193" customWidth="1"/>
    <col min="14857" max="14858" width="9.140625" style="193"/>
    <col min="14859" max="14859" width="15.28515625" style="193" customWidth="1"/>
    <col min="14860" max="14860" width="14" style="193" customWidth="1"/>
    <col min="14861" max="15102" width="9.140625" style="193"/>
    <col min="15103" max="15103" width="27" style="193" customWidth="1"/>
    <col min="15104" max="15104" width="14.42578125" style="193" customWidth="1"/>
    <col min="15105" max="15105" width="14.140625" style="193" customWidth="1"/>
    <col min="15106" max="15106" width="14.42578125" style="193" customWidth="1"/>
    <col min="15107" max="15107" width="17.85546875" style="193" customWidth="1"/>
    <col min="15108" max="15108" width="15.140625" style="193" customWidth="1"/>
    <col min="15109" max="15109" width="14.85546875" style="193" customWidth="1"/>
    <col min="15110" max="15112" width="14.140625" style="193" customWidth="1"/>
    <col min="15113" max="15114" width="9.140625" style="193"/>
    <col min="15115" max="15115" width="15.28515625" style="193" customWidth="1"/>
    <col min="15116" max="15116" width="14" style="193" customWidth="1"/>
    <col min="15117" max="15358" width="9.140625" style="193"/>
    <col min="15359" max="15359" width="27" style="193" customWidth="1"/>
    <col min="15360" max="15360" width="14.42578125" style="193" customWidth="1"/>
    <col min="15361" max="15361" width="14.140625" style="193" customWidth="1"/>
    <col min="15362" max="15362" width="14.42578125" style="193" customWidth="1"/>
    <col min="15363" max="15363" width="17.85546875" style="193" customWidth="1"/>
    <col min="15364" max="15364" width="15.140625" style="193" customWidth="1"/>
    <col min="15365" max="15365" width="14.85546875" style="193" customWidth="1"/>
    <col min="15366" max="15368" width="14.140625" style="193" customWidth="1"/>
    <col min="15369" max="15370" width="9.140625" style="193"/>
    <col min="15371" max="15371" width="15.28515625" style="193" customWidth="1"/>
    <col min="15372" max="15372" width="14" style="193" customWidth="1"/>
    <col min="15373" max="15614" width="9.140625" style="193"/>
    <col min="15615" max="15615" width="27" style="193" customWidth="1"/>
    <col min="15616" max="15616" width="14.42578125" style="193" customWidth="1"/>
    <col min="15617" max="15617" width="14.140625" style="193" customWidth="1"/>
    <col min="15618" max="15618" width="14.42578125" style="193" customWidth="1"/>
    <col min="15619" max="15619" width="17.85546875" style="193" customWidth="1"/>
    <col min="15620" max="15620" width="15.140625" style="193" customWidth="1"/>
    <col min="15621" max="15621" width="14.85546875" style="193" customWidth="1"/>
    <col min="15622" max="15624" width="14.140625" style="193" customWidth="1"/>
    <col min="15625" max="15626" width="9.140625" style="193"/>
    <col min="15627" max="15627" width="15.28515625" style="193" customWidth="1"/>
    <col min="15628" max="15628" width="14" style="193" customWidth="1"/>
    <col min="15629" max="15870" width="9.140625" style="193"/>
    <col min="15871" max="15871" width="27" style="193" customWidth="1"/>
    <col min="15872" max="15872" width="14.42578125" style="193" customWidth="1"/>
    <col min="15873" max="15873" width="14.140625" style="193" customWidth="1"/>
    <col min="15874" max="15874" width="14.42578125" style="193" customWidth="1"/>
    <col min="15875" max="15875" width="17.85546875" style="193" customWidth="1"/>
    <col min="15876" max="15876" width="15.140625" style="193" customWidth="1"/>
    <col min="15877" max="15877" width="14.85546875" style="193" customWidth="1"/>
    <col min="15878" max="15880" width="14.140625" style="193" customWidth="1"/>
    <col min="15881" max="15882" width="9.140625" style="193"/>
    <col min="15883" max="15883" width="15.28515625" style="193" customWidth="1"/>
    <col min="15884" max="15884" width="14" style="193" customWidth="1"/>
    <col min="15885" max="16126" width="9.140625" style="193"/>
    <col min="16127" max="16127" width="27" style="193" customWidth="1"/>
    <col min="16128" max="16128" width="14.42578125" style="193" customWidth="1"/>
    <col min="16129" max="16129" width="14.140625" style="193" customWidth="1"/>
    <col min="16130" max="16130" width="14.42578125" style="193" customWidth="1"/>
    <col min="16131" max="16131" width="17.85546875" style="193" customWidth="1"/>
    <col min="16132" max="16132" width="15.140625" style="193" customWidth="1"/>
    <col min="16133" max="16133" width="14.85546875" style="193" customWidth="1"/>
    <col min="16134" max="16136" width="14.140625" style="193" customWidth="1"/>
    <col min="16137" max="16138" width="9.140625" style="193"/>
    <col min="16139" max="16139" width="15.28515625" style="193" customWidth="1"/>
    <col min="16140" max="16140" width="14" style="193" customWidth="1"/>
    <col min="16141" max="16384" width="9.140625" style="193"/>
  </cols>
  <sheetData>
    <row r="1" spans="1:12" ht="19.5" x14ac:dyDescent="0.2">
      <c r="H1" s="416" t="s">
        <v>222</v>
      </c>
    </row>
    <row r="2" spans="1:12" x14ac:dyDescent="0.2">
      <c r="A2" s="216" t="s">
        <v>216</v>
      </c>
    </row>
    <row r="3" spans="1:12" ht="15.75" x14ac:dyDescent="0.25">
      <c r="A3" s="217" t="s">
        <v>180</v>
      </c>
      <c r="B3" s="218"/>
      <c r="C3" s="219"/>
    </row>
    <row r="4" spans="1:12" ht="13.5" thickBot="1" x14ac:dyDescent="0.25">
      <c r="H4" s="208" t="s">
        <v>176</v>
      </c>
    </row>
    <row r="5" spans="1:12" ht="17.100000000000001" customHeight="1" thickBot="1" x14ac:dyDescent="0.25">
      <c r="A5" s="201" t="s">
        <v>166</v>
      </c>
      <c r="B5" s="220">
        <v>2011</v>
      </c>
      <c r="C5" s="220">
        <v>2012</v>
      </c>
      <c r="D5" s="254">
        <v>2013</v>
      </c>
      <c r="E5" s="223">
        <v>2014</v>
      </c>
      <c r="F5" s="255">
        <v>2015</v>
      </c>
      <c r="G5" s="221">
        <v>2016</v>
      </c>
      <c r="H5" s="221">
        <v>2017</v>
      </c>
    </row>
    <row r="6" spans="1:12" ht="18.95" customHeight="1" x14ac:dyDescent="0.2">
      <c r="A6" s="202" t="s">
        <v>167</v>
      </c>
      <c r="B6" s="264">
        <v>0</v>
      </c>
      <c r="C6" s="264">
        <v>0</v>
      </c>
      <c r="D6" s="268">
        <v>0</v>
      </c>
      <c r="E6" s="259">
        <v>0</v>
      </c>
      <c r="F6" s="222">
        <v>0</v>
      </c>
      <c r="G6" s="212">
        <v>0</v>
      </c>
      <c r="H6" s="212">
        <v>0</v>
      </c>
      <c r="K6" s="195"/>
      <c r="L6" s="195"/>
    </row>
    <row r="7" spans="1:12" ht="18.95" customHeight="1" x14ac:dyDescent="0.2">
      <c r="A7" s="203" t="s">
        <v>168</v>
      </c>
      <c r="B7" s="265">
        <f t="shared" ref="B7:D7" si="0">B39</f>
        <v>78363</v>
      </c>
      <c r="C7" s="265">
        <f t="shared" si="0"/>
        <v>72648</v>
      </c>
      <c r="D7" s="269">
        <f t="shared" si="0"/>
        <v>73160</v>
      </c>
      <c r="E7" s="260">
        <v>78103</v>
      </c>
      <c r="F7" s="256">
        <v>78161</v>
      </c>
      <c r="G7" s="213">
        <v>78103</v>
      </c>
      <c r="H7" s="213">
        <v>78103</v>
      </c>
      <c r="I7" s="194"/>
      <c r="K7" s="195"/>
      <c r="L7" s="195"/>
    </row>
    <row r="8" spans="1:12" ht="18.95" customHeight="1" x14ac:dyDescent="0.2">
      <c r="A8" s="204" t="s">
        <v>169</v>
      </c>
      <c r="B8" s="265">
        <f t="shared" ref="B8:D8" si="1">B42</f>
        <v>56111</v>
      </c>
      <c r="C8" s="265">
        <f t="shared" si="1"/>
        <v>50002</v>
      </c>
      <c r="D8" s="269">
        <f t="shared" si="1"/>
        <v>52457</v>
      </c>
      <c r="E8" s="261">
        <v>55159</v>
      </c>
      <c r="F8" s="256">
        <v>55159</v>
      </c>
      <c r="G8" s="213">
        <v>57488</v>
      </c>
      <c r="H8" s="213">
        <v>57488</v>
      </c>
      <c r="I8" s="194"/>
      <c r="K8" s="195"/>
      <c r="L8" s="195"/>
    </row>
    <row r="9" spans="1:12" ht="18.95" customHeight="1" x14ac:dyDescent="0.2">
      <c r="A9" s="203" t="s">
        <v>170</v>
      </c>
      <c r="B9" s="265">
        <v>0</v>
      </c>
      <c r="C9" s="265">
        <v>0</v>
      </c>
      <c r="D9" s="269">
        <v>0</v>
      </c>
      <c r="E9" s="260">
        <v>0</v>
      </c>
      <c r="F9" s="256">
        <v>0</v>
      </c>
      <c r="G9" s="213">
        <v>0</v>
      </c>
      <c r="H9" s="213">
        <v>0</v>
      </c>
      <c r="I9" s="194"/>
      <c r="K9" s="195"/>
      <c r="L9" s="195"/>
    </row>
    <row r="10" spans="1:12" s="194" customFormat="1" ht="18.95" customHeight="1" x14ac:dyDescent="0.2">
      <c r="A10" s="203" t="s">
        <v>171</v>
      </c>
      <c r="B10" s="265">
        <v>172980</v>
      </c>
      <c r="C10" s="265">
        <v>138929</v>
      </c>
      <c r="D10" s="269">
        <v>146377</v>
      </c>
      <c r="E10" s="261">
        <v>149800</v>
      </c>
      <c r="F10" s="256">
        <v>149800</v>
      </c>
      <c r="G10" s="213">
        <v>149800</v>
      </c>
      <c r="H10" s="213">
        <v>149800</v>
      </c>
      <c r="K10" s="195"/>
      <c r="L10" s="195"/>
    </row>
    <row r="11" spans="1:12" s="194" customFormat="1" ht="18.95" customHeight="1" x14ac:dyDescent="0.2">
      <c r="A11" s="203" t="s">
        <v>179</v>
      </c>
      <c r="B11" s="265">
        <f t="shared" ref="B11:D11" si="2">B30</f>
        <v>403987</v>
      </c>
      <c r="C11" s="265">
        <f t="shared" si="2"/>
        <v>317220</v>
      </c>
      <c r="D11" s="269">
        <f t="shared" si="2"/>
        <v>374289</v>
      </c>
      <c r="E11" s="261">
        <v>389952</v>
      </c>
      <c r="F11" s="256">
        <v>389952</v>
      </c>
      <c r="G11" s="213">
        <v>369952</v>
      </c>
      <c r="H11" s="213">
        <v>369952</v>
      </c>
      <c r="K11" s="195"/>
      <c r="L11" s="195"/>
    </row>
    <row r="12" spans="1:12" s="194" customFormat="1" ht="18.95" customHeight="1" x14ac:dyDescent="0.2">
      <c r="A12" s="205" t="s">
        <v>191</v>
      </c>
      <c r="B12" s="265">
        <f t="shared" ref="B12:D12" si="3">B27</f>
        <v>4518534</v>
      </c>
      <c r="C12" s="265">
        <f t="shared" si="3"/>
        <v>4998054</v>
      </c>
      <c r="D12" s="269">
        <f t="shared" si="3"/>
        <v>5107475</v>
      </c>
      <c r="E12" s="260">
        <v>5246252</v>
      </c>
      <c r="F12" s="256">
        <v>4894675</v>
      </c>
      <c r="G12" s="213">
        <v>4173397</v>
      </c>
      <c r="H12" s="213">
        <v>4173397</v>
      </c>
      <c r="K12" s="195"/>
      <c r="L12" s="195"/>
    </row>
    <row r="13" spans="1:12" s="194" customFormat="1" ht="18.95" customHeight="1" x14ac:dyDescent="0.2">
      <c r="A13" s="203" t="s">
        <v>172</v>
      </c>
      <c r="B13" s="265">
        <f t="shared" ref="B13:D13" si="4">B36</f>
        <v>68022</v>
      </c>
      <c r="C13" s="265">
        <f t="shared" si="4"/>
        <v>66683</v>
      </c>
      <c r="D13" s="269">
        <f t="shared" si="4"/>
        <v>69969</v>
      </c>
      <c r="E13" s="260">
        <v>72558</v>
      </c>
      <c r="F13" s="256">
        <v>72612</v>
      </c>
      <c r="G13" s="213">
        <v>72558</v>
      </c>
      <c r="H13" s="213">
        <v>72558</v>
      </c>
      <c r="K13" s="195"/>
      <c r="L13" s="195"/>
    </row>
    <row r="14" spans="1:12" s="194" customFormat="1" ht="18.95" customHeight="1" x14ac:dyDescent="0.2">
      <c r="A14" s="203" t="s">
        <v>173</v>
      </c>
      <c r="B14" s="265">
        <f t="shared" ref="B14:D14" si="5">B45</f>
        <v>366444</v>
      </c>
      <c r="C14" s="265">
        <f t="shared" si="5"/>
        <v>376587</v>
      </c>
      <c r="D14" s="269">
        <f t="shared" si="5"/>
        <v>381735</v>
      </c>
      <c r="E14" s="261">
        <v>406435</v>
      </c>
      <c r="F14" s="256">
        <v>406435</v>
      </c>
      <c r="G14" s="213">
        <v>445976</v>
      </c>
      <c r="H14" s="213">
        <v>445976</v>
      </c>
      <c r="K14" s="195"/>
      <c r="L14" s="195"/>
    </row>
    <row r="15" spans="1:12" s="194" customFormat="1" ht="18.95" customHeight="1" x14ac:dyDescent="0.2">
      <c r="A15" s="203" t="s">
        <v>190</v>
      </c>
      <c r="B15" s="265">
        <f t="shared" ref="B15:D15" si="6">B24</f>
        <v>3015485</v>
      </c>
      <c r="C15" s="265">
        <f t="shared" si="6"/>
        <v>2854113</v>
      </c>
      <c r="D15" s="269">
        <f t="shared" si="6"/>
        <v>3274487</v>
      </c>
      <c r="E15" s="260">
        <v>3002199</v>
      </c>
      <c r="F15" s="256">
        <v>3010846</v>
      </c>
      <c r="G15" s="213">
        <v>3035747</v>
      </c>
      <c r="H15" s="213">
        <v>3035747</v>
      </c>
      <c r="K15" s="195"/>
      <c r="L15" s="195"/>
    </row>
    <row r="16" spans="1:12" s="194" customFormat="1" ht="18.95" customHeight="1" thickBot="1" x14ac:dyDescent="0.25">
      <c r="A16" s="206" t="s">
        <v>175</v>
      </c>
      <c r="B16" s="266">
        <v>0</v>
      </c>
      <c r="C16" s="266">
        <v>0</v>
      </c>
      <c r="D16" s="270">
        <v>0</v>
      </c>
      <c r="E16" s="262">
        <v>0</v>
      </c>
      <c r="F16" s="257">
        <v>0</v>
      </c>
      <c r="G16" s="214">
        <v>0</v>
      </c>
      <c r="H16" s="214">
        <v>0</v>
      </c>
      <c r="K16" s="195"/>
      <c r="L16" s="195"/>
    </row>
    <row r="17" spans="1:9" s="194" customFormat="1" ht="18.95" customHeight="1" thickBot="1" x14ac:dyDescent="0.25">
      <c r="A17" s="207" t="s">
        <v>174</v>
      </c>
      <c r="B17" s="267">
        <f t="shared" ref="B17:H17" si="7">SUM(B6:B16)</f>
        <v>8679926</v>
      </c>
      <c r="C17" s="267">
        <f t="shared" si="7"/>
        <v>8874236</v>
      </c>
      <c r="D17" s="271">
        <f t="shared" si="7"/>
        <v>9479949</v>
      </c>
      <c r="E17" s="263">
        <f t="shared" si="7"/>
        <v>9400458</v>
      </c>
      <c r="F17" s="258">
        <f t="shared" si="7"/>
        <v>9057640</v>
      </c>
      <c r="G17" s="215">
        <f t="shared" si="7"/>
        <v>8383021</v>
      </c>
      <c r="H17" s="215">
        <f t="shared" si="7"/>
        <v>8383021</v>
      </c>
    </row>
    <row r="18" spans="1:9" s="194" customFormat="1" ht="21" customHeight="1" x14ac:dyDescent="0.2">
      <c r="A18" s="209" t="s">
        <v>215</v>
      </c>
      <c r="E18" s="210"/>
    </row>
    <row r="19" spans="1:9" s="194" customFormat="1" ht="11.25" customHeight="1" x14ac:dyDescent="0.2">
      <c r="E19" s="197"/>
      <c r="F19" s="211"/>
      <c r="G19" s="211"/>
      <c r="H19" s="211"/>
    </row>
    <row r="20" spans="1:9" s="194" customFormat="1" ht="20.25" customHeight="1" thickBot="1" x14ac:dyDescent="0.25">
      <c r="A20" s="216" t="s">
        <v>192</v>
      </c>
      <c r="B20" s="216"/>
      <c r="C20" s="216"/>
      <c r="I20" s="198"/>
    </row>
    <row r="21" spans="1:9" ht="12.75" customHeight="1" thickBot="1" x14ac:dyDescent="0.25">
      <c r="A21" s="224"/>
      <c r="B21" s="225">
        <v>2011</v>
      </c>
      <c r="C21" s="226">
        <v>2012</v>
      </c>
      <c r="D21" s="227">
        <v>2013</v>
      </c>
    </row>
    <row r="22" spans="1:9" ht="15.95" customHeight="1" x14ac:dyDescent="0.2">
      <c r="A22" s="240" t="s">
        <v>181</v>
      </c>
      <c r="B22" s="237">
        <v>1166684</v>
      </c>
      <c r="C22" s="229">
        <v>304177</v>
      </c>
      <c r="D22" s="230">
        <v>165813</v>
      </c>
    </row>
    <row r="23" spans="1:9" s="194" customFormat="1" ht="15.95" customHeight="1" x14ac:dyDescent="0.2">
      <c r="A23" s="241" t="s">
        <v>187</v>
      </c>
      <c r="B23" s="238">
        <v>1848801</v>
      </c>
      <c r="C23" s="228">
        <v>2549936</v>
      </c>
      <c r="D23" s="231">
        <v>3108674</v>
      </c>
      <c r="E23" s="199"/>
      <c r="F23" s="199"/>
      <c r="G23" s="199"/>
      <c r="H23" s="199"/>
    </row>
    <row r="24" spans="1:9" s="194" customFormat="1" ht="15.95" customHeight="1" thickBot="1" x14ac:dyDescent="0.25">
      <c r="A24" s="242" t="s">
        <v>182</v>
      </c>
      <c r="B24" s="239">
        <f t="shared" ref="B24:D24" si="8">B22+B23</f>
        <v>3015485</v>
      </c>
      <c r="C24" s="232">
        <f t="shared" si="8"/>
        <v>2854113</v>
      </c>
      <c r="D24" s="233">
        <f t="shared" si="8"/>
        <v>3274487</v>
      </c>
    </row>
    <row r="25" spans="1:9" s="194" customFormat="1" ht="15.95" customHeight="1" x14ac:dyDescent="0.2">
      <c r="A25" s="240" t="s">
        <v>183</v>
      </c>
      <c r="B25" s="237">
        <v>1742730</v>
      </c>
      <c r="C25" s="229">
        <v>284011</v>
      </c>
      <c r="D25" s="230">
        <v>114721</v>
      </c>
    </row>
    <row r="26" spans="1:9" s="194" customFormat="1" ht="15.95" customHeight="1" x14ac:dyDescent="0.2">
      <c r="A26" s="241" t="s">
        <v>188</v>
      </c>
      <c r="B26" s="238">
        <v>2775804</v>
      </c>
      <c r="C26" s="228">
        <v>4714043</v>
      </c>
      <c r="D26" s="231">
        <v>4992754</v>
      </c>
      <c r="E26" s="199"/>
      <c r="F26" s="199"/>
      <c r="G26" s="199"/>
      <c r="H26" s="199"/>
      <c r="I26" s="198"/>
    </row>
    <row r="27" spans="1:9" s="194" customFormat="1" ht="15.95" customHeight="1" thickBot="1" x14ac:dyDescent="0.25">
      <c r="A27" s="242" t="s">
        <v>184</v>
      </c>
      <c r="B27" s="239">
        <f t="shared" ref="B27:C27" si="9">B25+B26</f>
        <v>4518534</v>
      </c>
      <c r="C27" s="232">
        <f t="shared" si="9"/>
        <v>4998054</v>
      </c>
      <c r="D27" s="233">
        <f>D25+D26</f>
        <v>5107475</v>
      </c>
      <c r="G27" s="200"/>
      <c r="H27" s="200"/>
    </row>
    <row r="28" spans="1:9" ht="15.95" customHeight="1" x14ac:dyDescent="0.2">
      <c r="A28" s="240" t="s">
        <v>185</v>
      </c>
      <c r="B28" s="237">
        <v>345886</v>
      </c>
      <c r="C28" s="229">
        <v>238092</v>
      </c>
      <c r="D28" s="230">
        <v>90381</v>
      </c>
      <c r="H28" s="195"/>
    </row>
    <row r="29" spans="1:9" ht="15.95" customHeight="1" x14ac:dyDescent="0.2">
      <c r="A29" s="241" t="s">
        <v>189</v>
      </c>
      <c r="B29" s="238">
        <v>58101</v>
      </c>
      <c r="C29" s="228">
        <v>79128</v>
      </c>
      <c r="D29" s="231">
        <v>283908</v>
      </c>
      <c r="H29" s="195"/>
    </row>
    <row r="30" spans="1:9" ht="15.95" customHeight="1" thickBot="1" x14ac:dyDescent="0.25">
      <c r="A30" s="242" t="s">
        <v>186</v>
      </c>
      <c r="B30" s="239">
        <f t="shared" ref="B30:D30" si="10">B28+B29</f>
        <v>403987</v>
      </c>
      <c r="C30" s="232">
        <f t="shared" si="10"/>
        <v>317220</v>
      </c>
      <c r="D30" s="233">
        <f t="shared" si="10"/>
        <v>374289</v>
      </c>
    </row>
    <row r="31" spans="1:9" s="194" customFormat="1" ht="15.95" customHeight="1" x14ac:dyDescent="0.2"/>
    <row r="32" spans="1:9" ht="15.95" customHeight="1" thickBot="1" x14ac:dyDescent="0.25">
      <c r="A32" s="216" t="s">
        <v>205</v>
      </c>
      <c r="B32" s="234"/>
      <c r="C32" s="235"/>
      <c r="D32" s="210"/>
    </row>
    <row r="33" spans="1:4" ht="15.95" customHeight="1" thickBot="1" x14ac:dyDescent="0.25">
      <c r="A33" s="236"/>
      <c r="B33" s="243">
        <v>2011</v>
      </c>
      <c r="C33" s="247">
        <v>2012</v>
      </c>
      <c r="D33" s="243">
        <v>2013</v>
      </c>
    </row>
    <row r="34" spans="1:4" ht="15.95" customHeight="1" x14ac:dyDescent="0.2">
      <c r="A34" s="240" t="s">
        <v>193</v>
      </c>
      <c r="B34" s="252">
        <v>27847</v>
      </c>
      <c r="C34" s="253">
        <v>0</v>
      </c>
      <c r="D34" s="252">
        <v>0</v>
      </c>
    </row>
    <row r="35" spans="1:4" ht="15.95" customHeight="1" x14ac:dyDescent="0.2">
      <c r="A35" s="241" t="s">
        <v>194</v>
      </c>
      <c r="B35" s="245">
        <v>40175</v>
      </c>
      <c r="C35" s="249">
        <v>66683</v>
      </c>
      <c r="D35" s="245">
        <v>69969</v>
      </c>
    </row>
    <row r="36" spans="1:4" ht="15.95" customHeight="1" thickBot="1" x14ac:dyDescent="0.25">
      <c r="A36" s="242" t="s">
        <v>195</v>
      </c>
      <c r="B36" s="246">
        <f t="shared" ref="B36:D36" si="11">B34+B35</f>
        <v>68022</v>
      </c>
      <c r="C36" s="250">
        <f t="shared" si="11"/>
        <v>66683</v>
      </c>
      <c r="D36" s="246">
        <f t="shared" si="11"/>
        <v>69969</v>
      </c>
    </row>
    <row r="37" spans="1:4" ht="15.95" customHeight="1" x14ac:dyDescent="0.2">
      <c r="A37" s="240" t="s">
        <v>196</v>
      </c>
      <c r="B37" s="252">
        <v>17414</v>
      </c>
      <c r="C37" s="253">
        <v>0</v>
      </c>
      <c r="D37" s="252">
        <v>0</v>
      </c>
    </row>
    <row r="38" spans="1:4" ht="15.95" customHeight="1" x14ac:dyDescent="0.2">
      <c r="A38" s="241" t="s">
        <v>197</v>
      </c>
      <c r="B38" s="245">
        <v>60949</v>
      </c>
      <c r="C38" s="249">
        <v>72648</v>
      </c>
      <c r="D38" s="245">
        <v>73160</v>
      </c>
    </row>
    <row r="39" spans="1:4" ht="15.95" customHeight="1" thickBot="1" x14ac:dyDescent="0.25">
      <c r="A39" s="242" t="s">
        <v>198</v>
      </c>
      <c r="B39" s="246">
        <f t="shared" ref="B39:D39" si="12">B37+B38</f>
        <v>78363</v>
      </c>
      <c r="C39" s="250">
        <f t="shared" si="12"/>
        <v>72648</v>
      </c>
      <c r="D39" s="246">
        <f t="shared" si="12"/>
        <v>73160</v>
      </c>
    </row>
    <row r="40" spans="1:4" ht="15.95" customHeight="1" x14ac:dyDescent="0.2">
      <c r="A40" s="240" t="s">
        <v>199</v>
      </c>
      <c r="B40" s="252">
        <v>1527</v>
      </c>
      <c r="C40" s="253">
        <v>0</v>
      </c>
      <c r="D40" s="252">
        <v>0</v>
      </c>
    </row>
    <row r="41" spans="1:4" ht="15.95" customHeight="1" x14ac:dyDescent="0.2">
      <c r="A41" s="241" t="s">
        <v>200</v>
      </c>
      <c r="B41" s="245">
        <v>54584</v>
      </c>
      <c r="C41" s="249">
        <v>50002</v>
      </c>
      <c r="D41" s="245">
        <v>52457</v>
      </c>
    </row>
    <row r="42" spans="1:4" ht="15.95" customHeight="1" thickBot="1" x14ac:dyDescent="0.25">
      <c r="A42" s="242" t="s">
        <v>201</v>
      </c>
      <c r="B42" s="246">
        <f t="shared" ref="B42:D42" si="13">B40+B41</f>
        <v>56111</v>
      </c>
      <c r="C42" s="250">
        <f t="shared" si="13"/>
        <v>50002</v>
      </c>
      <c r="D42" s="246">
        <f t="shared" si="13"/>
        <v>52457</v>
      </c>
    </row>
    <row r="43" spans="1:4" x14ac:dyDescent="0.2">
      <c r="A43" s="251" t="s">
        <v>202</v>
      </c>
      <c r="B43" s="244">
        <v>156754</v>
      </c>
      <c r="C43" s="248">
        <v>0</v>
      </c>
      <c r="D43" s="244">
        <v>0</v>
      </c>
    </row>
    <row r="44" spans="1:4" x14ac:dyDescent="0.2">
      <c r="A44" s="241" t="s">
        <v>203</v>
      </c>
      <c r="B44" s="245">
        <v>209690</v>
      </c>
      <c r="C44" s="249">
        <v>376587</v>
      </c>
      <c r="D44" s="245">
        <v>381735</v>
      </c>
    </row>
    <row r="45" spans="1:4" ht="13.5" thickBot="1" x14ac:dyDescent="0.25">
      <c r="A45" s="242" t="s">
        <v>204</v>
      </c>
      <c r="B45" s="246">
        <f t="shared" ref="B45:D45" si="14">B43+B44</f>
        <v>366444</v>
      </c>
      <c r="C45" s="250">
        <f t="shared" si="14"/>
        <v>376587</v>
      </c>
      <c r="D45" s="246">
        <f t="shared" si="14"/>
        <v>381735</v>
      </c>
    </row>
    <row r="47" spans="1:4" x14ac:dyDescent="0.2">
      <c r="A47" s="196" t="s">
        <v>129</v>
      </c>
    </row>
  </sheetData>
  <printOptions horizontalCentered="1"/>
  <pageMargins left="0.51181102362204722" right="0.31496062992125984" top="0.6692913385826772" bottom="0.5" header="0.51181102362204722" footer="0.3"/>
  <pageSetup paperSize="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7"/>
  <sheetViews>
    <sheetView topLeftCell="A19" zoomScale="120" zoomScaleNormal="120" workbookViewId="0">
      <selection activeCell="M16" sqref="M16"/>
    </sheetView>
  </sheetViews>
  <sheetFormatPr defaultRowHeight="12.75" x14ac:dyDescent="0.2"/>
  <cols>
    <col min="1" max="1" width="37.28515625" style="193" customWidth="1"/>
    <col min="2" max="8" width="14.7109375" style="193" customWidth="1"/>
    <col min="9" max="9" width="14.5703125" style="193" customWidth="1"/>
    <col min="10" max="10" width="8" style="193" customWidth="1"/>
    <col min="11" max="11" width="7.85546875" style="193" customWidth="1"/>
    <col min="12" max="12" width="7.42578125" style="193" customWidth="1"/>
    <col min="13" max="13" width="6.7109375" style="193" customWidth="1"/>
    <col min="14" max="14" width="8.140625" style="193" customWidth="1"/>
    <col min="15" max="253" width="9.140625" style="193"/>
    <col min="254" max="254" width="27" style="193" customWidth="1"/>
    <col min="255" max="255" width="14.42578125" style="193" customWidth="1"/>
    <col min="256" max="256" width="14.140625" style="193" customWidth="1"/>
    <col min="257" max="257" width="14.42578125" style="193" customWidth="1"/>
    <col min="258" max="258" width="17.85546875" style="193" customWidth="1"/>
    <col min="259" max="259" width="15.140625" style="193" customWidth="1"/>
    <col min="260" max="260" width="14.85546875" style="193" customWidth="1"/>
    <col min="261" max="263" width="14.140625" style="193" customWidth="1"/>
    <col min="264" max="265" width="9.140625" style="193"/>
    <col min="266" max="266" width="15.28515625" style="193" customWidth="1"/>
    <col min="267" max="267" width="14" style="193" customWidth="1"/>
    <col min="268" max="509" width="9.140625" style="193"/>
    <col min="510" max="510" width="27" style="193" customWidth="1"/>
    <col min="511" max="511" width="14.42578125" style="193" customWidth="1"/>
    <col min="512" max="512" width="14.140625" style="193" customWidth="1"/>
    <col min="513" max="513" width="14.42578125" style="193" customWidth="1"/>
    <col min="514" max="514" width="17.85546875" style="193" customWidth="1"/>
    <col min="515" max="515" width="15.140625" style="193" customWidth="1"/>
    <col min="516" max="516" width="14.85546875" style="193" customWidth="1"/>
    <col min="517" max="519" width="14.140625" style="193" customWidth="1"/>
    <col min="520" max="521" width="9.140625" style="193"/>
    <col min="522" max="522" width="15.28515625" style="193" customWidth="1"/>
    <col min="523" max="523" width="14" style="193" customWidth="1"/>
    <col min="524" max="765" width="9.140625" style="193"/>
    <col min="766" max="766" width="27" style="193" customWidth="1"/>
    <col min="767" max="767" width="14.42578125" style="193" customWidth="1"/>
    <col min="768" max="768" width="14.140625" style="193" customWidth="1"/>
    <col min="769" max="769" width="14.42578125" style="193" customWidth="1"/>
    <col min="770" max="770" width="17.85546875" style="193" customWidth="1"/>
    <col min="771" max="771" width="15.140625" style="193" customWidth="1"/>
    <col min="772" max="772" width="14.85546875" style="193" customWidth="1"/>
    <col min="773" max="775" width="14.140625" style="193" customWidth="1"/>
    <col min="776" max="777" width="9.140625" style="193"/>
    <col min="778" max="778" width="15.28515625" style="193" customWidth="1"/>
    <col min="779" max="779" width="14" style="193" customWidth="1"/>
    <col min="780" max="1021" width="9.140625" style="193"/>
    <col min="1022" max="1022" width="27" style="193" customWidth="1"/>
    <col min="1023" max="1023" width="14.42578125" style="193" customWidth="1"/>
    <col min="1024" max="1024" width="14.140625" style="193" customWidth="1"/>
    <col min="1025" max="1025" width="14.42578125" style="193" customWidth="1"/>
    <col min="1026" max="1026" width="17.85546875" style="193" customWidth="1"/>
    <col min="1027" max="1027" width="15.140625" style="193" customWidth="1"/>
    <col min="1028" max="1028" width="14.85546875" style="193" customWidth="1"/>
    <col min="1029" max="1031" width="14.140625" style="193" customWidth="1"/>
    <col min="1032" max="1033" width="9.140625" style="193"/>
    <col min="1034" max="1034" width="15.28515625" style="193" customWidth="1"/>
    <col min="1035" max="1035" width="14" style="193" customWidth="1"/>
    <col min="1036" max="1277" width="9.140625" style="193"/>
    <col min="1278" max="1278" width="27" style="193" customWidth="1"/>
    <col min="1279" max="1279" width="14.42578125" style="193" customWidth="1"/>
    <col min="1280" max="1280" width="14.140625" style="193" customWidth="1"/>
    <col min="1281" max="1281" width="14.42578125" style="193" customWidth="1"/>
    <col min="1282" max="1282" width="17.85546875" style="193" customWidth="1"/>
    <col min="1283" max="1283" width="15.140625" style="193" customWidth="1"/>
    <col min="1284" max="1284" width="14.85546875" style="193" customWidth="1"/>
    <col min="1285" max="1287" width="14.140625" style="193" customWidth="1"/>
    <col min="1288" max="1289" width="9.140625" style="193"/>
    <col min="1290" max="1290" width="15.28515625" style="193" customWidth="1"/>
    <col min="1291" max="1291" width="14" style="193" customWidth="1"/>
    <col min="1292" max="1533" width="9.140625" style="193"/>
    <col min="1534" max="1534" width="27" style="193" customWidth="1"/>
    <col min="1535" max="1535" width="14.42578125" style="193" customWidth="1"/>
    <col min="1536" max="1536" width="14.140625" style="193" customWidth="1"/>
    <col min="1537" max="1537" width="14.42578125" style="193" customWidth="1"/>
    <col min="1538" max="1538" width="17.85546875" style="193" customWidth="1"/>
    <col min="1539" max="1539" width="15.140625" style="193" customWidth="1"/>
    <col min="1540" max="1540" width="14.85546875" style="193" customWidth="1"/>
    <col min="1541" max="1543" width="14.140625" style="193" customWidth="1"/>
    <col min="1544" max="1545" width="9.140625" style="193"/>
    <col min="1546" max="1546" width="15.28515625" style="193" customWidth="1"/>
    <col min="1547" max="1547" width="14" style="193" customWidth="1"/>
    <col min="1548" max="1789" width="9.140625" style="193"/>
    <col min="1790" max="1790" width="27" style="193" customWidth="1"/>
    <col min="1791" max="1791" width="14.42578125" style="193" customWidth="1"/>
    <col min="1792" max="1792" width="14.140625" style="193" customWidth="1"/>
    <col min="1793" max="1793" width="14.42578125" style="193" customWidth="1"/>
    <col min="1794" max="1794" width="17.85546875" style="193" customWidth="1"/>
    <col min="1795" max="1795" width="15.140625" style="193" customWidth="1"/>
    <col min="1796" max="1796" width="14.85546875" style="193" customWidth="1"/>
    <col min="1797" max="1799" width="14.140625" style="193" customWidth="1"/>
    <col min="1800" max="1801" width="9.140625" style="193"/>
    <col min="1802" max="1802" width="15.28515625" style="193" customWidth="1"/>
    <col min="1803" max="1803" width="14" style="193" customWidth="1"/>
    <col min="1804" max="2045" width="9.140625" style="193"/>
    <col min="2046" max="2046" width="27" style="193" customWidth="1"/>
    <col min="2047" max="2047" width="14.42578125" style="193" customWidth="1"/>
    <col min="2048" max="2048" width="14.140625" style="193" customWidth="1"/>
    <col min="2049" max="2049" width="14.42578125" style="193" customWidth="1"/>
    <col min="2050" max="2050" width="17.85546875" style="193" customWidth="1"/>
    <col min="2051" max="2051" width="15.140625" style="193" customWidth="1"/>
    <col min="2052" max="2052" width="14.85546875" style="193" customWidth="1"/>
    <col min="2053" max="2055" width="14.140625" style="193" customWidth="1"/>
    <col min="2056" max="2057" width="9.140625" style="193"/>
    <col min="2058" max="2058" width="15.28515625" style="193" customWidth="1"/>
    <col min="2059" max="2059" width="14" style="193" customWidth="1"/>
    <col min="2060" max="2301" width="9.140625" style="193"/>
    <col min="2302" max="2302" width="27" style="193" customWidth="1"/>
    <col min="2303" max="2303" width="14.42578125" style="193" customWidth="1"/>
    <col min="2304" max="2304" width="14.140625" style="193" customWidth="1"/>
    <col min="2305" max="2305" width="14.42578125" style="193" customWidth="1"/>
    <col min="2306" max="2306" width="17.85546875" style="193" customWidth="1"/>
    <col min="2307" max="2307" width="15.140625" style="193" customWidth="1"/>
    <col min="2308" max="2308" width="14.85546875" style="193" customWidth="1"/>
    <col min="2309" max="2311" width="14.140625" style="193" customWidth="1"/>
    <col min="2312" max="2313" width="9.140625" style="193"/>
    <col min="2314" max="2314" width="15.28515625" style="193" customWidth="1"/>
    <col min="2315" max="2315" width="14" style="193" customWidth="1"/>
    <col min="2316" max="2557" width="9.140625" style="193"/>
    <col min="2558" max="2558" width="27" style="193" customWidth="1"/>
    <col min="2559" max="2559" width="14.42578125" style="193" customWidth="1"/>
    <col min="2560" max="2560" width="14.140625" style="193" customWidth="1"/>
    <col min="2561" max="2561" width="14.42578125" style="193" customWidth="1"/>
    <col min="2562" max="2562" width="17.85546875" style="193" customWidth="1"/>
    <col min="2563" max="2563" width="15.140625" style="193" customWidth="1"/>
    <col min="2564" max="2564" width="14.85546875" style="193" customWidth="1"/>
    <col min="2565" max="2567" width="14.140625" style="193" customWidth="1"/>
    <col min="2568" max="2569" width="9.140625" style="193"/>
    <col min="2570" max="2570" width="15.28515625" style="193" customWidth="1"/>
    <col min="2571" max="2571" width="14" style="193" customWidth="1"/>
    <col min="2572" max="2813" width="9.140625" style="193"/>
    <col min="2814" max="2814" width="27" style="193" customWidth="1"/>
    <col min="2815" max="2815" width="14.42578125" style="193" customWidth="1"/>
    <col min="2816" max="2816" width="14.140625" style="193" customWidth="1"/>
    <col min="2817" max="2817" width="14.42578125" style="193" customWidth="1"/>
    <col min="2818" max="2818" width="17.85546875" style="193" customWidth="1"/>
    <col min="2819" max="2819" width="15.140625" style="193" customWidth="1"/>
    <col min="2820" max="2820" width="14.85546875" style="193" customWidth="1"/>
    <col min="2821" max="2823" width="14.140625" style="193" customWidth="1"/>
    <col min="2824" max="2825" width="9.140625" style="193"/>
    <col min="2826" max="2826" width="15.28515625" style="193" customWidth="1"/>
    <col min="2827" max="2827" width="14" style="193" customWidth="1"/>
    <col min="2828" max="3069" width="9.140625" style="193"/>
    <col min="3070" max="3070" width="27" style="193" customWidth="1"/>
    <col min="3071" max="3071" width="14.42578125" style="193" customWidth="1"/>
    <col min="3072" max="3072" width="14.140625" style="193" customWidth="1"/>
    <col min="3073" max="3073" width="14.42578125" style="193" customWidth="1"/>
    <col min="3074" max="3074" width="17.85546875" style="193" customWidth="1"/>
    <col min="3075" max="3075" width="15.140625" style="193" customWidth="1"/>
    <col min="3076" max="3076" width="14.85546875" style="193" customWidth="1"/>
    <col min="3077" max="3079" width="14.140625" style="193" customWidth="1"/>
    <col min="3080" max="3081" width="9.140625" style="193"/>
    <col min="3082" max="3082" width="15.28515625" style="193" customWidth="1"/>
    <col min="3083" max="3083" width="14" style="193" customWidth="1"/>
    <col min="3084" max="3325" width="9.140625" style="193"/>
    <col min="3326" max="3326" width="27" style="193" customWidth="1"/>
    <col min="3327" max="3327" width="14.42578125" style="193" customWidth="1"/>
    <col min="3328" max="3328" width="14.140625" style="193" customWidth="1"/>
    <col min="3329" max="3329" width="14.42578125" style="193" customWidth="1"/>
    <col min="3330" max="3330" width="17.85546875" style="193" customWidth="1"/>
    <col min="3331" max="3331" width="15.140625" style="193" customWidth="1"/>
    <col min="3332" max="3332" width="14.85546875" style="193" customWidth="1"/>
    <col min="3333" max="3335" width="14.140625" style="193" customWidth="1"/>
    <col min="3336" max="3337" width="9.140625" style="193"/>
    <col min="3338" max="3338" width="15.28515625" style="193" customWidth="1"/>
    <col min="3339" max="3339" width="14" style="193" customWidth="1"/>
    <col min="3340" max="3581" width="9.140625" style="193"/>
    <col min="3582" max="3582" width="27" style="193" customWidth="1"/>
    <col min="3583" max="3583" width="14.42578125" style="193" customWidth="1"/>
    <col min="3584" max="3584" width="14.140625" style="193" customWidth="1"/>
    <col min="3585" max="3585" width="14.42578125" style="193" customWidth="1"/>
    <col min="3586" max="3586" width="17.85546875" style="193" customWidth="1"/>
    <col min="3587" max="3587" width="15.140625" style="193" customWidth="1"/>
    <col min="3588" max="3588" width="14.85546875" style="193" customWidth="1"/>
    <col min="3589" max="3591" width="14.140625" style="193" customWidth="1"/>
    <col min="3592" max="3593" width="9.140625" style="193"/>
    <col min="3594" max="3594" width="15.28515625" style="193" customWidth="1"/>
    <col min="3595" max="3595" width="14" style="193" customWidth="1"/>
    <col min="3596" max="3837" width="9.140625" style="193"/>
    <col min="3838" max="3838" width="27" style="193" customWidth="1"/>
    <col min="3839" max="3839" width="14.42578125" style="193" customWidth="1"/>
    <col min="3840" max="3840" width="14.140625" style="193" customWidth="1"/>
    <col min="3841" max="3841" width="14.42578125" style="193" customWidth="1"/>
    <col min="3842" max="3842" width="17.85546875" style="193" customWidth="1"/>
    <col min="3843" max="3843" width="15.140625" style="193" customWidth="1"/>
    <col min="3844" max="3844" width="14.85546875" style="193" customWidth="1"/>
    <col min="3845" max="3847" width="14.140625" style="193" customWidth="1"/>
    <col min="3848" max="3849" width="9.140625" style="193"/>
    <col min="3850" max="3850" width="15.28515625" style="193" customWidth="1"/>
    <col min="3851" max="3851" width="14" style="193" customWidth="1"/>
    <col min="3852" max="4093" width="9.140625" style="193"/>
    <col min="4094" max="4094" width="27" style="193" customWidth="1"/>
    <col min="4095" max="4095" width="14.42578125" style="193" customWidth="1"/>
    <col min="4096" max="4096" width="14.140625" style="193" customWidth="1"/>
    <col min="4097" max="4097" width="14.42578125" style="193" customWidth="1"/>
    <col min="4098" max="4098" width="17.85546875" style="193" customWidth="1"/>
    <col min="4099" max="4099" width="15.140625" style="193" customWidth="1"/>
    <col min="4100" max="4100" width="14.85546875" style="193" customWidth="1"/>
    <col min="4101" max="4103" width="14.140625" style="193" customWidth="1"/>
    <col min="4104" max="4105" width="9.140625" style="193"/>
    <col min="4106" max="4106" width="15.28515625" style="193" customWidth="1"/>
    <col min="4107" max="4107" width="14" style="193" customWidth="1"/>
    <col min="4108" max="4349" width="9.140625" style="193"/>
    <col min="4350" max="4350" width="27" style="193" customWidth="1"/>
    <col min="4351" max="4351" width="14.42578125" style="193" customWidth="1"/>
    <col min="4352" max="4352" width="14.140625" style="193" customWidth="1"/>
    <col min="4353" max="4353" width="14.42578125" style="193" customWidth="1"/>
    <col min="4354" max="4354" width="17.85546875" style="193" customWidth="1"/>
    <col min="4355" max="4355" width="15.140625" style="193" customWidth="1"/>
    <col min="4356" max="4356" width="14.85546875" style="193" customWidth="1"/>
    <col min="4357" max="4359" width="14.140625" style="193" customWidth="1"/>
    <col min="4360" max="4361" width="9.140625" style="193"/>
    <col min="4362" max="4362" width="15.28515625" style="193" customWidth="1"/>
    <col min="4363" max="4363" width="14" style="193" customWidth="1"/>
    <col min="4364" max="4605" width="9.140625" style="193"/>
    <col min="4606" max="4606" width="27" style="193" customWidth="1"/>
    <col min="4607" max="4607" width="14.42578125" style="193" customWidth="1"/>
    <col min="4608" max="4608" width="14.140625" style="193" customWidth="1"/>
    <col min="4609" max="4609" width="14.42578125" style="193" customWidth="1"/>
    <col min="4610" max="4610" width="17.85546875" style="193" customWidth="1"/>
    <col min="4611" max="4611" width="15.140625" style="193" customWidth="1"/>
    <col min="4612" max="4612" width="14.85546875" style="193" customWidth="1"/>
    <col min="4613" max="4615" width="14.140625" style="193" customWidth="1"/>
    <col min="4616" max="4617" width="9.140625" style="193"/>
    <col min="4618" max="4618" width="15.28515625" style="193" customWidth="1"/>
    <col min="4619" max="4619" width="14" style="193" customWidth="1"/>
    <col min="4620" max="4861" width="9.140625" style="193"/>
    <col min="4862" max="4862" width="27" style="193" customWidth="1"/>
    <col min="4863" max="4863" width="14.42578125" style="193" customWidth="1"/>
    <col min="4864" max="4864" width="14.140625" style="193" customWidth="1"/>
    <col min="4865" max="4865" width="14.42578125" style="193" customWidth="1"/>
    <col min="4866" max="4866" width="17.85546875" style="193" customWidth="1"/>
    <col min="4867" max="4867" width="15.140625" style="193" customWidth="1"/>
    <col min="4868" max="4868" width="14.85546875" style="193" customWidth="1"/>
    <col min="4869" max="4871" width="14.140625" style="193" customWidth="1"/>
    <col min="4872" max="4873" width="9.140625" style="193"/>
    <col min="4874" max="4874" width="15.28515625" style="193" customWidth="1"/>
    <col min="4875" max="4875" width="14" style="193" customWidth="1"/>
    <col min="4876" max="5117" width="9.140625" style="193"/>
    <col min="5118" max="5118" width="27" style="193" customWidth="1"/>
    <col min="5119" max="5119" width="14.42578125" style="193" customWidth="1"/>
    <col min="5120" max="5120" width="14.140625" style="193" customWidth="1"/>
    <col min="5121" max="5121" width="14.42578125" style="193" customWidth="1"/>
    <col min="5122" max="5122" width="17.85546875" style="193" customWidth="1"/>
    <col min="5123" max="5123" width="15.140625" style="193" customWidth="1"/>
    <col min="5124" max="5124" width="14.85546875" style="193" customWidth="1"/>
    <col min="5125" max="5127" width="14.140625" style="193" customWidth="1"/>
    <col min="5128" max="5129" width="9.140625" style="193"/>
    <col min="5130" max="5130" width="15.28515625" style="193" customWidth="1"/>
    <col min="5131" max="5131" width="14" style="193" customWidth="1"/>
    <col min="5132" max="5373" width="9.140625" style="193"/>
    <col min="5374" max="5374" width="27" style="193" customWidth="1"/>
    <col min="5375" max="5375" width="14.42578125" style="193" customWidth="1"/>
    <col min="5376" max="5376" width="14.140625" style="193" customWidth="1"/>
    <col min="5377" max="5377" width="14.42578125" style="193" customWidth="1"/>
    <col min="5378" max="5378" width="17.85546875" style="193" customWidth="1"/>
    <col min="5379" max="5379" width="15.140625" style="193" customWidth="1"/>
    <col min="5380" max="5380" width="14.85546875" style="193" customWidth="1"/>
    <col min="5381" max="5383" width="14.140625" style="193" customWidth="1"/>
    <col min="5384" max="5385" width="9.140625" style="193"/>
    <col min="5386" max="5386" width="15.28515625" style="193" customWidth="1"/>
    <col min="5387" max="5387" width="14" style="193" customWidth="1"/>
    <col min="5388" max="5629" width="9.140625" style="193"/>
    <col min="5630" max="5630" width="27" style="193" customWidth="1"/>
    <col min="5631" max="5631" width="14.42578125" style="193" customWidth="1"/>
    <col min="5632" max="5632" width="14.140625" style="193" customWidth="1"/>
    <col min="5633" max="5633" width="14.42578125" style="193" customWidth="1"/>
    <col min="5634" max="5634" width="17.85546875" style="193" customWidth="1"/>
    <col min="5635" max="5635" width="15.140625" style="193" customWidth="1"/>
    <col min="5636" max="5636" width="14.85546875" style="193" customWidth="1"/>
    <col min="5637" max="5639" width="14.140625" style="193" customWidth="1"/>
    <col min="5640" max="5641" width="9.140625" style="193"/>
    <col min="5642" max="5642" width="15.28515625" style="193" customWidth="1"/>
    <col min="5643" max="5643" width="14" style="193" customWidth="1"/>
    <col min="5644" max="5885" width="9.140625" style="193"/>
    <col min="5886" max="5886" width="27" style="193" customWidth="1"/>
    <col min="5887" max="5887" width="14.42578125" style="193" customWidth="1"/>
    <col min="5888" max="5888" width="14.140625" style="193" customWidth="1"/>
    <col min="5889" max="5889" width="14.42578125" style="193" customWidth="1"/>
    <col min="5890" max="5890" width="17.85546875" style="193" customWidth="1"/>
    <col min="5891" max="5891" width="15.140625" style="193" customWidth="1"/>
    <col min="5892" max="5892" width="14.85546875" style="193" customWidth="1"/>
    <col min="5893" max="5895" width="14.140625" style="193" customWidth="1"/>
    <col min="5896" max="5897" width="9.140625" style="193"/>
    <col min="5898" max="5898" width="15.28515625" style="193" customWidth="1"/>
    <col min="5899" max="5899" width="14" style="193" customWidth="1"/>
    <col min="5900" max="6141" width="9.140625" style="193"/>
    <col min="6142" max="6142" width="27" style="193" customWidth="1"/>
    <col min="6143" max="6143" width="14.42578125" style="193" customWidth="1"/>
    <col min="6144" max="6144" width="14.140625" style="193" customWidth="1"/>
    <col min="6145" max="6145" width="14.42578125" style="193" customWidth="1"/>
    <col min="6146" max="6146" width="17.85546875" style="193" customWidth="1"/>
    <col min="6147" max="6147" width="15.140625" style="193" customWidth="1"/>
    <col min="6148" max="6148" width="14.85546875" style="193" customWidth="1"/>
    <col min="6149" max="6151" width="14.140625" style="193" customWidth="1"/>
    <col min="6152" max="6153" width="9.140625" style="193"/>
    <col min="6154" max="6154" width="15.28515625" style="193" customWidth="1"/>
    <col min="6155" max="6155" width="14" style="193" customWidth="1"/>
    <col min="6156" max="6397" width="9.140625" style="193"/>
    <col min="6398" max="6398" width="27" style="193" customWidth="1"/>
    <col min="6399" max="6399" width="14.42578125" style="193" customWidth="1"/>
    <col min="6400" max="6400" width="14.140625" style="193" customWidth="1"/>
    <col min="6401" max="6401" width="14.42578125" style="193" customWidth="1"/>
    <col min="6402" max="6402" width="17.85546875" style="193" customWidth="1"/>
    <col min="6403" max="6403" width="15.140625" style="193" customWidth="1"/>
    <col min="6404" max="6404" width="14.85546875" style="193" customWidth="1"/>
    <col min="6405" max="6407" width="14.140625" style="193" customWidth="1"/>
    <col min="6408" max="6409" width="9.140625" style="193"/>
    <col min="6410" max="6410" width="15.28515625" style="193" customWidth="1"/>
    <col min="6411" max="6411" width="14" style="193" customWidth="1"/>
    <col min="6412" max="6653" width="9.140625" style="193"/>
    <col min="6654" max="6654" width="27" style="193" customWidth="1"/>
    <col min="6655" max="6655" width="14.42578125" style="193" customWidth="1"/>
    <col min="6656" max="6656" width="14.140625" style="193" customWidth="1"/>
    <col min="6657" max="6657" width="14.42578125" style="193" customWidth="1"/>
    <col min="6658" max="6658" width="17.85546875" style="193" customWidth="1"/>
    <col min="6659" max="6659" width="15.140625" style="193" customWidth="1"/>
    <col min="6660" max="6660" width="14.85546875" style="193" customWidth="1"/>
    <col min="6661" max="6663" width="14.140625" style="193" customWidth="1"/>
    <col min="6664" max="6665" width="9.140625" style="193"/>
    <col min="6666" max="6666" width="15.28515625" style="193" customWidth="1"/>
    <col min="6667" max="6667" width="14" style="193" customWidth="1"/>
    <col min="6668" max="6909" width="9.140625" style="193"/>
    <col min="6910" max="6910" width="27" style="193" customWidth="1"/>
    <col min="6911" max="6911" width="14.42578125" style="193" customWidth="1"/>
    <col min="6912" max="6912" width="14.140625" style="193" customWidth="1"/>
    <col min="6913" max="6913" width="14.42578125" style="193" customWidth="1"/>
    <col min="6914" max="6914" width="17.85546875" style="193" customWidth="1"/>
    <col min="6915" max="6915" width="15.140625" style="193" customWidth="1"/>
    <col min="6916" max="6916" width="14.85546875" style="193" customWidth="1"/>
    <col min="6917" max="6919" width="14.140625" style="193" customWidth="1"/>
    <col min="6920" max="6921" width="9.140625" style="193"/>
    <col min="6922" max="6922" width="15.28515625" style="193" customWidth="1"/>
    <col min="6923" max="6923" width="14" style="193" customWidth="1"/>
    <col min="6924" max="7165" width="9.140625" style="193"/>
    <col min="7166" max="7166" width="27" style="193" customWidth="1"/>
    <col min="7167" max="7167" width="14.42578125" style="193" customWidth="1"/>
    <col min="7168" max="7168" width="14.140625" style="193" customWidth="1"/>
    <col min="7169" max="7169" width="14.42578125" style="193" customWidth="1"/>
    <col min="7170" max="7170" width="17.85546875" style="193" customWidth="1"/>
    <col min="7171" max="7171" width="15.140625" style="193" customWidth="1"/>
    <col min="7172" max="7172" width="14.85546875" style="193" customWidth="1"/>
    <col min="7173" max="7175" width="14.140625" style="193" customWidth="1"/>
    <col min="7176" max="7177" width="9.140625" style="193"/>
    <col min="7178" max="7178" width="15.28515625" style="193" customWidth="1"/>
    <col min="7179" max="7179" width="14" style="193" customWidth="1"/>
    <col min="7180" max="7421" width="9.140625" style="193"/>
    <col min="7422" max="7422" width="27" style="193" customWidth="1"/>
    <col min="7423" max="7423" width="14.42578125" style="193" customWidth="1"/>
    <col min="7424" max="7424" width="14.140625" style="193" customWidth="1"/>
    <col min="7425" max="7425" width="14.42578125" style="193" customWidth="1"/>
    <col min="7426" max="7426" width="17.85546875" style="193" customWidth="1"/>
    <col min="7427" max="7427" width="15.140625" style="193" customWidth="1"/>
    <col min="7428" max="7428" width="14.85546875" style="193" customWidth="1"/>
    <col min="7429" max="7431" width="14.140625" style="193" customWidth="1"/>
    <col min="7432" max="7433" width="9.140625" style="193"/>
    <col min="7434" max="7434" width="15.28515625" style="193" customWidth="1"/>
    <col min="7435" max="7435" width="14" style="193" customWidth="1"/>
    <col min="7436" max="7677" width="9.140625" style="193"/>
    <col min="7678" max="7678" width="27" style="193" customWidth="1"/>
    <col min="7679" max="7679" width="14.42578125" style="193" customWidth="1"/>
    <col min="7680" max="7680" width="14.140625" style="193" customWidth="1"/>
    <col min="7681" max="7681" width="14.42578125" style="193" customWidth="1"/>
    <col min="7682" max="7682" width="17.85546875" style="193" customWidth="1"/>
    <col min="7683" max="7683" width="15.140625" style="193" customWidth="1"/>
    <col min="7684" max="7684" width="14.85546875" style="193" customWidth="1"/>
    <col min="7685" max="7687" width="14.140625" style="193" customWidth="1"/>
    <col min="7688" max="7689" width="9.140625" style="193"/>
    <col min="7690" max="7690" width="15.28515625" style="193" customWidth="1"/>
    <col min="7691" max="7691" width="14" style="193" customWidth="1"/>
    <col min="7692" max="7933" width="9.140625" style="193"/>
    <col min="7934" max="7934" width="27" style="193" customWidth="1"/>
    <col min="7935" max="7935" width="14.42578125" style="193" customWidth="1"/>
    <col min="7936" max="7936" width="14.140625" style="193" customWidth="1"/>
    <col min="7937" max="7937" width="14.42578125" style="193" customWidth="1"/>
    <col min="7938" max="7938" width="17.85546875" style="193" customWidth="1"/>
    <col min="7939" max="7939" width="15.140625" style="193" customWidth="1"/>
    <col min="7940" max="7940" width="14.85546875" style="193" customWidth="1"/>
    <col min="7941" max="7943" width="14.140625" style="193" customWidth="1"/>
    <col min="7944" max="7945" width="9.140625" style="193"/>
    <col min="7946" max="7946" width="15.28515625" style="193" customWidth="1"/>
    <col min="7947" max="7947" width="14" style="193" customWidth="1"/>
    <col min="7948" max="8189" width="9.140625" style="193"/>
    <col min="8190" max="8190" width="27" style="193" customWidth="1"/>
    <col min="8191" max="8191" width="14.42578125" style="193" customWidth="1"/>
    <col min="8192" max="8192" width="14.140625" style="193" customWidth="1"/>
    <col min="8193" max="8193" width="14.42578125" style="193" customWidth="1"/>
    <col min="8194" max="8194" width="17.85546875" style="193" customWidth="1"/>
    <col min="8195" max="8195" width="15.140625" style="193" customWidth="1"/>
    <col min="8196" max="8196" width="14.85546875" style="193" customWidth="1"/>
    <col min="8197" max="8199" width="14.140625" style="193" customWidth="1"/>
    <col min="8200" max="8201" width="9.140625" style="193"/>
    <col min="8202" max="8202" width="15.28515625" style="193" customWidth="1"/>
    <col min="8203" max="8203" width="14" style="193" customWidth="1"/>
    <col min="8204" max="8445" width="9.140625" style="193"/>
    <col min="8446" max="8446" width="27" style="193" customWidth="1"/>
    <col min="8447" max="8447" width="14.42578125" style="193" customWidth="1"/>
    <col min="8448" max="8448" width="14.140625" style="193" customWidth="1"/>
    <col min="8449" max="8449" width="14.42578125" style="193" customWidth="1"/>
    <col min="8450" max="8450" width="17.85546875" style="193" customWidth="1"/>
    <col min="8451" max="8451" width="15.140625" style="193" customWidth="1"/>
    <col min="8452" max="8452" width="14.85546875" style="193" customWidth="1"/>
    <col min="8453" max="8455" width="14.140625" style="193" customWidth="1"/>
    <col min="8456" max="8457" width="9.140625" style="193"/>
    <col min="8458" max="8458" width="15.28515625" style="193" customWidth="1"/>
    <col min="8459" max="8459" width="14" style="193" customWidth="1"/>
    <col min="8460" max="8701" width="9.140625" style="193"/>
    <col min="8702" max="8702" width="27" style="193" customWidth="1"/>
    <col min="8703" max="8703" width="14.42578125" style="193" customWidth="1"/>
    <col min="8704" max="8704" width="14.140625" style="193" customWidth="1"/>
    <col min="8705" max="8705" width="14.42578125" style="193" customWidth="1"/>
    <col min="8706" max="8706" width="17.85546875" style="193" customWidth="1"/>
    <col min="8707" max="8707" width="15.140625" style="193" customWidth="1"/>
    <col min="8708" max="8708" width="14.85546875" style="193" customWidth="1"/>
    <col min="8709" max="8711" width="14.140625" style="193" customWidth="1"/>
    <col min="8712" max="8713" width="9.140625" style="193"/>
    <col min="8714" max="8714" width="15.28515625" style="193" customWidth="1"/>
    <col min="8715" max="8715" width="14" style="193" customWidth="1"/>
    <col min="8716" max="8957" width="9.140625" style="193"/>
    <col min="8958" max="8958" width="27" style="193" customWidth="1"/>
    <col min="8959" max="8959" width="14.42578125" style="193" customWidth="1"/>
    <col min="8960" max="8960" width="14.140625" style="193" customWidth="1"/>
    <col min="8961" max="8961" width="14.42578125" style="193" customWidth="1"/>
    <col min="8962" max="8962" width="17.85546875" style="193" customWidth="1"/>
    <col min="8963" max="8963" width="15.140625" style="193" customWidth="1"/>
    <col min="8964" max="8964" width="14.85546875" style="193" customWidth="1"/>
    <col min="8965" max="8967" width="14.140625" style="193" customWidth="1"/>
    <col min="8968" max="8969" width="9.140625" style="193"/>
    <col min="8970" max="8970" width="15.28515625" style="193" customWidth="1"/>
    <col min="8971" max="8971" width="14" style="193" customWidth="1"/>
    <col min="8972" max="9213" width="9.140625" style="193"/>
    <col min="9214" max="9214" width="27" style="193" customWidth="1"/>
    <col min="9215" max="9215" width="14.42578125" style="193" customWidth="1"/>
    <col min="9216" max="9216" width="14.140625" style="193" customWidth="1"/>
    <col min="9217" max="9217" width="14.42578125" style="193" customWidth="1"/>
    <col min="9218" max="9218" width="17.85546875" style="193" customWidth="1"/>
    <col min="9219" max="9219" width="15.140625" style="193" customWidth="1"/>
    <col min="9220" max="9220" width="14.85546875" style="193" customWidth="1"/>
    <col min="9221" max="9223" width="14.140625" style="193" customWidth="1"/>
    <col min="9224" max="9225" width="9.140625" style="193"/>
    <col min="9226" max="9226" width="15.28515625" style="193" customWidth="1"/>
    <col min="9227" max="9227" width="14" style="193" customWidth="1"/>
    <col min="9228" max="9469" width="9.140625" style="193"/>
    <col min="9470" max="9470" width="27" style="193" customWidth="1"/>
    <col min="9471" max="9471" width="14.42578125" style="193" customWidth="1"/>
    <col min="9472" max="9472" width="14.140625" style="193" customWidth="1"/>
    <col min="9473" max="9473" width="14.42578125" style="193" customWidth="1"/>
    <col min="9474" max="9474" width="17.85546875" style="193" customWidth="1"/>
    <col min="9475" max="9475" width="15.140625" style="193" customWidth="1"/>
    <col min="9476" max="9476" width="14.85546875" style="193" customWidth="1"/>
    <col min="9477" max="9479" width="14.140625" style="193" customWidth="1"/>
    <col min="9480" max="9481" width="9.140625" style="193"/>
    <col min="9482" max="9482" width="15.28515625" style="193" customWidth="1"/>
    <col min="9483" max="9483" width="14" style="193" customWidth="1"/>
    <col min="9484" max="9725" width="9.140625" style="193"/>
    <col min="9726" max="9726" width="27" style="193" customWidth="1"/>
    <col min="9727" max="9727" width="14.42578125" style="193" customWidth="1"/>
    <col min="9728" max="9728" width="14.140625" style="193" customWidth="1"/>
    <col min="9729" max="9729" width="14.42578125" style="193" customWidth="1"/>
    <col min="9730" max="9730" width="17.85546875" style="193" customWidth="1"/>
    <col min="9731" max="9731" width="15.140625" style="193" customWidth="1"/>
    <col min="9732" max="9732" width="14.85546875" style="193" customWidth="1"/>
    <col min="9733" max="9735" width="14.140625" style="193" customWidth="1"/>
    <col min="9736" max="9737" width="9.140625" style="193"/>
    <col min="9738" max="9738" width="15.28515625" style="193" customWidth="1"/>
    <col min="9739" max="9739" width="14" style="193" customWidth="1"/>
    <col min="9740" max="9981" width="9.140625" style="193"/>
    <col min="9982" max="9982" width="27" style="193" customWidth="1"/>
    <col min="9983" max="9983" width="14.42578125" style="193" customWidth="1"/>
    <col min="9984" max="9984" width="14.140625" style="193" customWidth="1"/>
    <col min="9985" max="9985" width="14.42578125" style="193" customWidth="1"/>
    <col min="9986" max="9986" width="17.85546875" style="193" customWidth="1"/>
    <col min="9987" max="9987" width="15.140625" style="193" customWidth="1"/>
    <col min="9988" max="9988" width="14.85546875" style="193" customWidth="1"/>
    <col min="9989" max="9991" width="14.140625" style="193" customWidth="1"/>
    <col min="9992" max="9993" width="9.140625" style="193"/>
    <col min="9994" max="9994" width="15.28515625" style="193" customWidth="1"/>
    <col min="9995" max="9995" width="14" style="193" customWidth="1"/>
    <col min="9996" max="10237" width="9.140625" style="193"/>
    <col min="10238" max="10238" width="27" style="193" customWidth="1"/>
    <col min="10239" max="10239" width="14.42578125" style="193" customWidth="1"/>
    <col min="10240" max="10240" width="14.140625" style="193" customWidth="1"/>
    <col min="10241" max="10241" width="14.42578125" style="193" customWidth="1"/>
    <col min="10242" max="10242" width="17.85546875" style="193" customWidth="1"/>
    <col min="10243" max="10243" width="15.140625" style="193" customWidth="1"/>
    <col min="10244" max="10244" width="14.85546875" style="193" customWidth="1"/>
    <col min="10245" max="10247" width="14.140625" style="193" customWidth="1"/>
    <col min="10248" max="10249" width="9.140625" style="193"/>
    <col min="10250" max="10250" width="15.28515625" style="193" customWidth="1"/>
    <col min="10251" max="10251" width="14" style="193" customWidth="1"/>
    <col min="10252" max="10493" width="9.140625" style="193"/>
    <col min="10494" max="10494" width="27" style="193" customWidth="1"/>
    <col min="10495" max="10495" width="14.42578125" style="193" customWidth="1"/>
    <col min="10496" max="10496" width="14.140625" style="193" customWidth="1"/>
    <col min="10497" max="10497" width="14.42578125" style="193" customWidth="1"/>
    <col min="10498" max="10498" width="17.85546875" style="193" customWidth="1"/>
    <col min="10499" max="10499" width="15.140625" style="193" customWidth="1"/>
    <col min="10500" max="10500" width="14.85546875" style="193" customWidth="1"/>
    <col min="10501" max="10503" width="14.140625" style="193" customWidth="1"/>
    <col min="10504" max="10505" width="9.140625" style="193"/>
    <col min="10506" max="10506" width="15.28515625" style="193" customWidth="1"/>
    <col min="10507" max="10507" width="14" style="193" customWidth="1"/>
    <col min="10508" max="10749" width="9.140625" style="193"/>
    <col min="10750" max="10750" width="27" style="193" customWidth="1"/>
    <col min="10751" max="10751" width="14.42578125" style="193" customWidth="1"/>
    <col min="10752" max="10752" width="14.140625" style="193" customWidth="1"/>
    <col min="10753" max="10753" width="14.42578125" style="193" customWidth="1"/>
    <col min="10754" max="10754" width="17.85546875" style="193" customWidth="1"/>
    <col min="10755" max="10755" width="15.140625" style="193" customWidth="1"/>
    <col min="10756" max="10756" width="14.85546875" style="193" customWidth="1"/>
    <col min="10757" max="10759" width="14.140625" style="193" customWidth="1"/>
    <col min="10760" max="10761" width="9.140625" style="193"/>
    <col min="10762" max="10762" width="15.28515625" style="193" customWidth="1"/>
    <col min="10763" max="10763" width="14" style="193" customWidth="1"/>
    <col min="10764" max="11005" width="9.140625" style="193"/>
    <col min="11006" max="11006" width="27" style="193" customWidth="1"/>
    <col min="11007" max="11007" width="14.42578125" style="193" customWidth="1"/>
    <col min="11008" max="11008" width="14.140625" style="193" customWidth="1"/>
    <col min="11009" max="11009" width="14.42578125" style="193" customWidth="1"/>
    <col min="11010" max="11010" width="17.85546875" style="193" customWidth="1"/>
    <col min="11011" max="11011" width="15.140625" style="193" customWidth="1"/>
    <col min="11012" max="11012" width="14.85546875" style="193" customWidth="1"/>
    <col min="11013" max="11015" width="14.140625" style="193" customWidth="1"/>
    <col min="11016" max="11017" width="9.140625" style="193"/>
    <col min="11018" max="11018" width="15.28515625" style="193" customWidth="1"/>
    <col min="11019" max="11019" width="14" style="193" customWidth="1"/>
    <col min="11020" max="11261" width="9.140625" style="193"/>
    <col min="11262" max="11262" width="27" style="193" customWidth="1"/>
    <col min="11263" max="11263" width="14.42578125" style="193" customWidth="1"/>
    <col min="11264" max="11264" width="14.140625" style="193" customWidth="1"/>
    <col min="11265" max="11265" width="14.42578125" style="193" customWidth="1"/>
    <col min="11266" max="11266" width="17.85546875" style="193" customWidth="1"/>
    <col min="11267" max="11267" width="15.140625" style="193" customWidth="1"/>
    <col min="11268" max="11268" width="14.85546875" style="193" customWidth="1"/>
    <col min="11269" max="11271" width="14.140625" style="193" customWidth="1"/>
    <col min="11272" max="11273" width="9.140625" style="193"/>
    <col min="11274" max="11274" width="15.28515625" style="193" customWidth="1"/>
    <col min="11275" max="11275" width="14" style="193" customWidth="1"/>
    <col min="11276" max="11517" width="9.140625" style="193"/>
    <col min="11518" max="11518" width="27" style="193" customWidth="1"/>
    <col min="11519" max="11519" width="14.42578125" style="193" customWidth="1"/>
    <col min="11520" max="11520" width="14.140625" style="193" customWidth="1"/>
    <col min="11521" max="11521" width="14.42578125" style="193" customWidth="1"/>
    <col min="11522" max="11522" width="17.85546875" style="193" customWidth="1"/>
    <col min="11523" max="11523" width="15.140625" style="193" customWidth="1"/>
    <col min="11524" max="11524" width="14.85546875" style="193" customWidth="1"/>
    <col min="11525" max="11527" width="14.140625" style="193" customWidth="1"/>
    <col min="11528" max="11529" width="9.140625" style="193"/>
    <col min="11530" max="11530" width="15.28515625" style="193" customWidth="1"/>
    <col min="11531" max="11531" width="14" style="193" customWidth="1"/>
    <col min="11532" max="11773" width="9.140625" style="193"/>
    <col min="11774" max="11774" width="27" style="193" customWidth="1"/>
    <col min="11775" max="11775" width="14.42578125" style="193" customWidth="1"/>
    <col min="11776" max="11776" width="14.140625" style="193" customWidth="1"/>
    <col min="11777" max="11777" width="14.42578125" style="193" customWidth="1"/>
    <col min="11778" max="11778" width="17.85546875" style="193" customWidth="1"/>
    <col min="11779" max="11779" width="15.140625" style="193" customWidth="1"/>
    <col min="11780" max="11780" width="14.85546875" style="193" customWidth="1"/>
    <col min="11781" max="11783" width="14.140625" style="193" customWidth="1"/>
    <col min="11784" max="11785" width="9.140625" style="193"/>
    <col min="11786" max="11786" width="15.28515625" style="193" customWidth="1"/>
    <col min="11787" max="11787" width="14" style="193" customWidth="1"/>
    <col min="11788" max="12029" width="9.140625" style="193"/>
    <col min="12030" max="12030" width="27" style="193" customWidth="1"/>
    <col min="12031" max="12031" width="14.42578125" style="193" customWidth="1"/>
    <col min="12032" max="12032" width="14.140625" style="193" customWidth="1"/>
    <col min="12033" max="12033" width="14.42578125" style="193" customWidth="1"/>
    <col min="12034" max="12034" width="17.85546875" style="193" customWidth="1"/>
    <col min="12035" max="12035" width="15.140625" style="193" customWidth="1"/>
    <col min="12036" max="12036" width="14.85546875" style="193" customWidth="1"/>
    <col min="12037" max="12039" width="14.140625" style="193" customWidth="1"/>
    <col min="12040" max="12041" width="9.140625" style="193"/>
    <col min="12042" max="12042" width="15.28515625" style="193" customWidth="1"/>
    <col min="12043" max="12043" width="14" style="193" customWidth="1"/>
    <col min="12044" max="12285" width="9.140625" style="193"/>
    <col min="12286" max="12286" width="27" style="193" customWidth="1"/>
    <col min="12287" max="12287" width="14.42578125" style="193" customWidth="1"/>
    <col min="12288" max="12288" width="14.140625" style="193" customWidth="1"/>
    <col min="12289" max="12289" width="14.42578125" style="193" customWidth="1"/>
    <col min="12290" max="12290" width="17.85546875" style="193" customWidth="1"/>
    <col min="12291" max="12291" width="15.140625" style="193" customWidth="1"/>
    <col min="12292" max="12292" width="14.85546875" style="193" customWidth="1"/>
    <col min="12293" max="12295" width="14.140625" style="193" customWidth="1"/>
    <col min="12296" max="12297" width="9.140625" style="193"/>
    <col min="12298" max="12298" width="15.28515625" style="193" customWidth="1"/>
    <col min="12299" max="12299" width="14" style="193" customWidth="1"/>
    <col min="12300" max="12541" width="9.140625" style="193"/>
    <col min="12542" max="12542" width="27" style="193" customWidth="1"/>
    <col min="12543" max="12543" width="14.42578125" style="193" customWidth="1"/>
    <col min="12544" max="12544" width="14.140625" style="193" customWidth="1"/>
    <col min="12545" max="12545" width="14.42578125" style="193" customWidth="1"/>
    <col min="12546" max="12546" width="17.85546875" style="193" customWidth="1"/>
    <col min="12547" max="12547" width="15.140625" style="193" customWidth="1"/>
    <col min="12548" max="12548" width="14.85546875" style="193" customWidth="1"/>
    <col min="12549" max="12551" width="14.140625" style="193" customWidth="1"/>
    <col min="12552" max="12553" width="9.140625" style="193"/>
    <col min="12554" max="12554" width="15.28515625" style="193" customWidth="1"/>
    <col min="12555" max="12555" width="14" style="193" customWidth="1"/>
    <col min="12556" max="12797" width="9.140625" style="193"/>
    <col min="12798" max="12798" width="27" style="193" customWidth="1"/>
    <col min="12799" max="12799" width="14.42578125" style="193" customWidth="1"/>
    <col min="12800" max="12800" width="14.140625" style="193" customWidth="1"/>
    <col min="12801" max="12801" width="14.42578125" style="193" customWidth="1"/>
    <col min="12802" max="12802" width="17.85546875" style="193" customWidth="1"/>
    <col min="12803" max="12803" width="15.140625" style="193" customWidth="1"/>
    <col min="12804" max="12804" width="14.85546875" style="193" customWidth="1"/>
    <col min="12805" max="12807" width="14.140625" style="193" customWidth="1"/>
    <col min="12808" max="12809" width="9.140625" style="193"/>
    <col min="12810" max="12810" width="15.28515625" style="193" customWidth="1"/>
    <col min="12811" max="12811" width="14" style="193" customWidth="1"/>
    <col min="12812" max="13053" width="9.140625" style="193"/>
    <col min="13054" max="13054" width="27" style="193" customWidth="1"/>
    <col min="13055" max="13055" width="14.42578125" style="193" customWidth="1"/>
    <col min="13056" max="13056" width="14.140625" style="193" customWidth="1"/>
    <col min="13057" max="13057" width="14.42578125" style="193" customWidth="1"/>
    <col min="13058" max="13058" width="17.85546875" style="193" customWidth="1"/>
    <col min="13059" max="13059" width="15.140625" style="193" customWidth="1"/>
    <col min="13060" max="13060" width="14.85546875" style="193" customWidth="1"/>
    <col min="13061" max="13063" width="14.140625" style="193" customWidth="1"/>
    <col min="13064" max="13065" width="9.140625" style="193"/>
    <col min="13066" max="13066" width="15.28515625" style="193" customWidth="1"/>
    <col min="13067" max="13067" width="14" style="193" customWidth="1"/>
    <col min="13068" max="13309" width="9.140625" style="193"/>
    <col min="13310" max="13310" width="27" style="193" customWidth="1"/>
    <col min="13311" max="13311" width="14.42578125" style="193" customWidth="1"/>
    <col min="13312" max="13312" width="14.140625" style="193" customWidth="1"/>
    <col min="13313" max="13313" width="14.42578125" style="193" customWidth="1"/>
    <col min="13314" max="13314" width="17.85546875" style="193" customWidth="1"/>
    <col min="13315" max="13315" width="15.140625" style="193" customWidth="1"/>
    <col min="13316" max="13316" width="14.85546875" style="193" customWidth="1"/>
    <col min="13317" max="13319" width="14.140625" style="193" customWidth="1"/>
    <col min="13320" max="13321" width="9.140625" style="193"/>
    <col min="13322" max="13322" width="15.28515625" style="193" customWidth="1"/>
    <col min="13323" max="13323" width="14" style="193" customWidth="1"/>
    <col min="13324" max="13565" width="9.140625" style="193"/>
    <col min="13566" max="13566" width="27" style="193" customWidth="1"/>
    <col min="13567" max="13567" width="14.42578125" style="193" customWidth="1"/>
    <col min="13568" max="13568" width="14.140625" style="193" customWidth="1"/>
    <col min="13569" max="13569" width="14.42578125" style="193" customWidth="1"/>
    <col min="13570" max="13570" width="17.85546875" style="193" customWidth="1"/>
    <col min="13571" max="13571" width="15.140625" style="193" customWidth="1"/>
    <col min="13572" max="13572" width="14.85546875" style="193" customWidth="1"/>
    <col min="13573" max="13575" width="14.140625" style="193" customWidth="1"/>
    <col min="13576" max="13577" width="9.140625" style="193"/>
    <col min="13578" max="13578" width="15.28515625" style="193" customWidth="1"/>
    <col min="13579" max="13579" width="14" style="193" customWidth="1"/>
    <col min="13580" max="13821" width="9.140625" style="193"/>
    <col min="13822" max="13822" width="27" style="193" customWidth="1"/>
    <col min="13823" max="13823" width="14.42578125" style="193" customWidth="1"/>
    <col min="13824" max="13824" width="14.140625" style="193" customWidth="1"/>
    <col min="13825" max="13825" width="14.42578125" style="193" customWidth="1"/>
    <col min="13826" max="13826" width="17.85546875" style="193" customWidth="1"/>
    <col min="13827" max="13827" width="15.140625" style="193" customWidth="1"/>
    <col min="13828" max="13828" width="14.85546875" style="193" customWidth="1"/>
    <col min="13829" max="13831" width="14.140625" style="193" customWidth="1"/>
    <col min="13832" max="13833" width="9.140625" style="193"/>
    <col min="13834" max="13834" width="15.28515625" style="193" customWidth="1"/>
    <col min="13835" max="13835" width="14" style="193" customWidth="1"/>
    <col min="13836" max="14077" width="9.140625" style="193"/>
    <col min="14078" max="14078" width="27" style="193" customWidth="1"/>
    <col min="14079" max="14079" width="14.42578125" style="193" customWidth="1"/>
    <col min="14080" max="14080" width="14.140625" style="193" customWidth="1"/>
    <col min="14081" max="14081" width="14.42578125" style="193" customWidth="1"/>
    <col min="14082" max="14082" width="17.85546875" style="193" customWidth="1"/>
    <col min="14083" max="14083" width="15.140625" style="193" customWidth="1"/>
    <col min="14084" max="14084" width="14.85546875" style="193" customWidth="1"/>
    <col min="14085" max="14087" width="14.140625" style="193" customWidth="1"/>
    <col min="14088" max="14089" width="9.140625" style="193"/>
    <col min="14090" max="14090" width="15.28515625" style="193" customWidth="1"/>
    <col min="14091" max="14091" width="14" style="193" customWidth="1"/>
    <col min="14092" max="14333" width="9.140625" style="193"/>
    <col min="14334" max="14334" width="27" style="193" customWidth="1"/>
    <col min="14335" max="14335" width="14.42578125" style="193" customWidth="1"/>
    <col min="14336" max="14336" width="14.140625" style="193" customWidth="1"/>
    <col min="14337" max="14337" width="14.42578125" style="193" customWidth="1"/>
    <col min="14338" max="14338" width="17.85546875" style="193" customWidth="1"/>
    <col min="14339" max="14339" width="15.140625" style="193" customWidth="1"/>
    <col min="14340" max="14340" width="14.85546875" style="193" customWidth="1"/>
    <col min="14341" max="14343" width="14.140625" style="193" customWidth="1"/>
    <col min="14344" max="14345" width="9.140625" style="193"/>
    <col min="14346" max="14346" width="15.28515625" style="193" customWidth="1"/>
    <col min="14347" max="14347" width="14" style="193" customWidth="1"/>
    <col min="14348" max="14589" width="9.140625" style="193"/>
    <col min="14590" max="14590" width="27" style="193" customWidth="1"/>
    <col min="14591" max="14591" width="14.42578125" style="193" customWidth="1"/>
    <col min="14592" max="14592" width="14.140625" style="193" customWidth="1"/>
    <col min="14593" max="14593" width="14.42578125" style="193" customWidth="1"/>
    <col min="14594" max="14594" width="17.85546875" style="193" customWidth="1"/>
    <col min="14595" max="14595" width="15.140625" style="193" customWidth="1"/>
    <col min="14596" max="14596" width="14.85546875" style="193" customWidth="1"/>
    <col min="14597" max="14599" width="14.140625" style="193" customWidth="1"/>
    <col min="14600" max="14601" width="9.140625" style="193"/>
    <col min="14602" max="14602" width="15.28515625" style="193" customWidth="1"/>
    <col min="14603" max="14603" width="14" style="193" customWidth="1"/>
    <col min="14604" max="14845" width="9.140625" style="193"/>
    <col min="14846" max="14846" width="27" style="193" customWidth="1"/>
    <col min="14847" max="14847" width="14.42578125" style="193" customWidth="1"/>
    <col min="14848" max="14848" width="14.140625" style="193" customWidth="1"/>
    <col min="14849" max="14849" width="14.42578125" style="193" customWidth="1"/>
    <col min="14850" max="14850" width="17.85546875" style="193" customWidth="1"/>
    <col min="14851" max="14851" width="15.140625" style="193" customWidth="1"/>
    <col min="14852" max="14852" width="14.85546875" style="193" customWidth="1"/>
    <col min="14853" max="14855" width="14.140625" style="193" customWidth="1"/>
    <col min="14856" max="14857" width="9.140625" style="193"/>
    <col min="14858" max="14858" width="15.28515625" style="193" customWidth="1"/>
    <col min="14859" max="14859" width="14" style="193" customWidth="1"/>
    <col min="14860" max="15101" width="9.140625" style="193"/>
    <col min="15102" max="15102" width="27" style="193" customWidth="1"/>
    <col min="15103" max="15103" width="14.42578125" style="193" customWidth="1"/>
    <col min="15104" max="15104" width="14.140625" style="193" customWidth="1"/>
    <col min="15105" max="15105" width="14.42578125" style="193" customWidth="1"/>
    <col min="15106" max="15106" width="17.85546875" style="193" customWidth="1"/>
    <col min="15107" max="15107" width="15.140625" style="193" customWidth="1"/>
    <col min="15108" max="15108" width="14.85546875" style="193" customWidth="1"/>
    <col min="15109" max="15111" width="14.140625" style="193" customWidth="1"/>
    <col min="15112" max="15113" width="9.140625" style="193"/>
    <col min="15114" max="15114" width="15.28515625" style="193" customWidth="1"/>
    <col min="15115" max="15115" width="14" style="193" customWidth="1"/>
    <col min="15116" max="15357" width="9.140625" style="193"/>
    <col min="15358" max="15358" width="27" style="193" customWidth="1"/>
    <col min="15359" max="15359" width="14.42578125" style="193" customWidth="1"/>
    <col min="15360" max="15360" width="14.140625" style="193" customWidth="1"/>
    <col min="15361" max="15361" width="14.42578125" style="193" customWidth="1"/>
    <col min="15362" max="15362" width="17.85546875" style="193" customWidth="1"/>
    <col min="15363" max="15363" width="15.140625" style="193" customWidth="1"/>
    <col min="15364" max="15364" width="14.85546875" style="193" customWidth="1"/>
    <col min="15365" max="15367" width="14.140625" style="193" customWidth="1"/>
    <col min="15368" max="15369" width="9.140625" style="193"/>
    <col min="15370" max="15370" width="15.28515625" style="193" customWidth="1"/>
    <col min="15371" max="15371" width="14" style="193" customWidth="1"/>
    <col min="15372" max="15613" width="9.140625" style="193"/>
    <col min="15614" max="15614" width="27" style="193" customWidth="1"/>
    <col min="15615" max="15615" width="14.42578125" style="193" customWidth="1"/>
    <col min="15616" max="15616" width="14.140625" style="193" customWidth="1"/>
    <col min="15617" max="15617" width="14.42578125" style="193" customWidth="1"/>
    <col min="15618" max="15618" width="17.85546875" style="193" customWidth="1"/>
    <col min="15619" max="15619" width="15.140625" style="193" customWidth="1"/>
    <col min="15620" max="15620" width="14.85546875" style="193" customWidth="1"/>
    <col min="15621" max="15623" width="14.140625" style="193" customWidth="1"/>
    <col min="15624" max="15625" width="9.140625" style="193"/>
    <col min="15626" max="15626" width="15.28515625" style="193" customWidth="1"/>
    <col min="15627" max="15627" width="14" style="193" customWidth="1"/>
    <col min="15628" max="15869" width="9.140625" style="193"/>
    <col min="15870" max="15870" width="27" style="193" customWidth="1"/>
    <col min="15871" max="15871" width="14.42578125" style="193" customWidth="1"/>
    <col min="15872" max="15872" width="14.140625" style="193" customWidth="1"/>
    <col min="15873" max="15873" width="14.42578125" style="193" customWidth="1"/>
    <col min="15874" max="15874" width="17.85546875" style="193" customWidth="1"/>
    <col min="15875" max="15875" width="15.140625" style="193" customWidth="1"/>
    <col min="15876" max="15876" width="14.85546875" style="193" customWidth="1"/>
    <col min="15877" max="15879" width="14.140625" style="193" customWidth="1"/>
    <col min="15880" max="15881" width="9.140625" style="193"/>
    <col min="15882" max="15882" width="15.28515625" style="193" customWidth="1"/>
    <col min="15883" max="15883" width="14" style="193" customWidth="1"/>
    <col min="15884" max="16125" width="9.140625" style="193"/>
    <col min="16126" max="16126" width="27" style="193" customWidth="1"/>
    <col min="16127" max="16127" width="14.42578125" style="193" customWidth="1"/>
    <col min="16128" max="16128" width="14.140625" style="193" customWidth="1"/>
    <col min="16129" max="16129" width="14.42578125" style="193" customWidth="1"/>
    <col min="16130" max="16130" width="17.85546875" style="193" customWidth="1"/>
    <col min="16131" max="16131" width="15.140625" style="193" customWidth="1"/>
    <col min="16132" max="16132" width="14.85546875" style="193" customWidth="1"/>
    <col min="16133" max="16135" width="14.140625" style="193" customWidth="1"/>
    <col min="16136" max="16137" width="9.140625" style="193"/>
    <col min="16138" max="16138" width="15.28515625" style="193" customWidth="1"/>
    <col min="16139" max="16139" width="14" style="193" customWidth="1"/>
    <col min="16140" max="16384" width="9.140625" style="193"/>
  </cols>
  <sheetData>
    <row r="1" spans="1:30" ht="39" x14ac:dyDescent="0.2">
      <c r="I1" s="416" t="s">
        <v>222</v>
      </c>
    </row>
    <row r="2" spans="1:30" x14ac:dyDescent="0.2">
      <c r="A2" s="216" t="s">
        <v>206</v>
      </c>
    </row>
    <row r="3" spans="1:30" ht="15.75" x14ac:dyDescent="0.25">
      <c r="A3" s="217" t="s">
        <v>180</v>
      </c>
      <c r="B3" s="218"/>
      <c r="C3" s="219"/>
      <c r="I3" s="194"/>
    </row>
    <row r="4" spans="1:30" ht="13.5" thickBot="1" x14ac:dyDescent="0.25">
      <c r="H4" s="208" t="s">
        <v>176</v>
      </c>
      <c r="I4" s="194"/>
    </row>
    <row r="5" spans="1:30" ht="17.100000000000001" customHeight="1" thickBot="1" x14ac:dyDescent="0.25">
      <c r="A5" s="201" t="s">
        <v>166</v>
      </c>
      <c r="B5" s="220">
        <v>2011</v>
      </c>
      <c r="C5" s="220">
        <v>2012</v>
      </c>
      <c r="D5" s="254">
        <v>2013</v>
      </c>
      <c r="E5" s="223">
        <v>2014</v>
      </c>
      <c r="F5" s="255">
        <v>2015</v>
      </c>
      <c r="G5" s="221">
        <v>2016</v>
      </c>
      <c r="H5" s="221">
        <v>2017</v>
      </c>
      <c r="I5" s="194"/>
      <c r="J5" s="274"/>
      <c r="K5" s="274"/>
      <c r="L5" s="274"/>
      <c r="M5" s="274"/>
    </row>
    <row r="6" spans="1:30" ht="18.95" customHeight="1" x14ac:dyDescent="0.2">
      <c r="A6" s="202" t="s">
        <v>167</v>
      </c>
      <c r="B6" s="264">
        <v>0</v>
      </c>
      <c r="C6" s="264">
        <v>0</v>
      </c>
      <c r="D6" s="268">
        <v>0</v>
      </c>
      <c r="E6" s="259">
        <v>0</v>
      </c>
      <c r="F6" s="222">
        <v>0</v>
      </c>
      <c r="G6" s="212">
        <v>0</v>
      </c>
      <c r="H6" s="212">
        <v>0</v>
      </c>
      <c r="I6" s="194"/>
      <c r="J6" s="275"/>
      <c r="K6" s="276"/>
      <c r="L6" s="276"/>
      <c r="M6" s="275"/>
    </row>
    <row r="7" spans="1:30" ht="18.95" customHeight="1" x14ac:dyDescent="0.2">
      <c r="A7" s="203" t="s">
        <v>168</v>
      </c>
      <c r="B7" s="265">
        <f t="shared" ref="B7:D7" si="0">B39</f>
        <v>78363</v>
      </c>
      <c r="C7" s="265">
        <f t="shared" si="0"/>
        <v>72648</v>
      </c>
      <c r="D7" s="269">
        <f t="shared" si="0"/>
        <v>73160</v>
      </c>
      <c r="E7" s="260">
        <v>76185</v>
      </c>
      <c r="F7" s="256">
        <v>78161</v>
      </c>
      <c r="G7" s="213">
        <v>78103</v>
      </c>
      <c r="H7" s="213">
        <v>78103</v>
      </c>
      <c r="I7" s="194"/>
      <c r="J7" s="275"/>
      <c r="K7" s="276"/>
      <c r="L7" s="276"/>
      <c r="M7" s="275"/>
    </row>
    <row r="8" spans="1:30" ht="18.95" customHeight="1" x14ac:dyDescent="0.2">
      <c r="A8" s="204" t="s">
        <v>169</v>
      </c>
      <c r="B8" s="265">
        <f t="shared" ref="B8:D8" si="1">B42</f>
        <v>56111</v>
      </c>
      <c r="C8" s="265">
        <f t="shared" si="1"/>
        <v>50002</v>
      </c>
      <c r="D8" s="269">
        <f t="shared" si="1"/>
        <v>52457</v>
      </c>
      <c r="E8" s="261">
        <v>55159</v>
      </c>
      <c r="F8" s="256">
        <v>55159</v>
      </c>
      <c r="G8" s="213">
        <v>55159</v>
      </c>
      <c r="H8" s="213">
        <v>55159</v>
      </c>
      <c r="I8" s="194"/>
      <c r="J8" s="275"/>
      <c r="K8" s="276"/>
      <c r="L8" s="276"/>
      <c r="M8" s="275"/>
    </row>
    <row r="9" spans="1:30" ht="18.95" customHeight="1" x14ac:dyDescent="0.2">
      <c r="A9" s="203" t="s">
        <v>170</v>
      </c>
      <c r="B9" s="265">
        <v>0</v>
      </c>
      <c r="C9" s="265">
        <v>0</v>
      </c>
      <c r="D9" s="269">
        <v>0</v>
      </c>
      <c r="E9" s="260">
        <v>0</v>
      </c>
      <c r="F9" s="256">
        <v>0</v>
      </c>
      <c r="G9" s="213">
        <v>0</v>
      </c>
      <c r="H9" s="213">
        <v>0</v>
      </c>
      <c r="I9" s="194"/>
      <c r="J9" s="275"/>
      <c r="K9" s="276"/>
      <c r="L9" s="276"/>
      <c r="M9" s="275"/>
    </row>
    <row r="10" spans="1:30" s="194" customFormat="1" ht="18.95" customHeight="1" x14ac:dyDescent="0.2">
      <c r="A10" s="203" t="s">
        <v>171</v>
      </c>
      <c r="B10" s="265">
        <v>172980</v>
      </c>
      <c r="C10" s="265">
        <v>138929</v>
      </c>
      <c r="D10" s="269">
        <v>146377</v>
      </c>
      <c r="E10" s="261">
        <v>149800</v>
      </c>
      <c r="F10" s="256">
        <v>149800</v>
      </c>
      <c r="G10" s="213">
        <v>156374</v>
      </c>
      <c r="H10" s="213">
        <v>156374</v>
      </c>
      <c r="J10" s="196"/>
      <c r="K10" s="276"/>
      <c r="L10" s="276"/>
      <c r="M10" s="196"/>
    </row>
    <row r="11" spans="1:30" s="194" customFormat="1" ht="18.95" customHeight="1" x14ac:dyDescent="0.2">
      <c r="A11" s="203" t="s">
        <v>179</v>
      </c>
      <c r="B11" s="265">
        <f t="shared" ref="B11:D11" si="2">B30</f>
        <v>403987</v>
      </c>
      <c r="C11" s="265">
        <f t="shared" si="2"/>
        <v>317220</v>
      </c>
      <c r="D11" s="269">
        <f t="shared" si="2"/>
        <v>374289</v>
      </c>
      <c r="E11" s="261">
        <v>389952</v>
      </c>
      <c r="F11" s="256">
        <v>389952</v>
      </c>
      <c r="G11" s="213">
        <v>389953</v>
      </c>
      <c r="H11" s="213">
        <v>389953</v>
      </c>
      <c r="J11" s="196"/>
      <c r="K11" s="276"/>
      <c r="L11" s="276"/>
      <c r="M11" s="196"/>
    </row>
    <row r="12" spans="1:30" s="194" customFormat="1" ht="18.95" customHeight="1" x14ac:dyDescent="0.2">
      <c r="A12" s="205" t="s">
        <v>191</v>
      </c>
      <c r="B12" s="265">
        <f t="shared" ref="B12:D12" si="3">B27</f>
        <v>4518534</v>
      </c>
      <c r="C12" s="265">
        <f t="shared" si="3"/>
        <v>4998054</v>
      </c>
      <c r="D12" s="269">
        <f t="shared" si="3"/>
        <v>5107475</v>
      </c>
      <c r="E12" s="260">
        <v>5246252</v>
      </c>
      <c r="F12" s="256">
        <v>5246252</v>
      </c>
      <c r="G12" s="213">
        <v>5256064</v>
      </c>
      <c r="H12" s="213">
        <v>5256064</v>
      </c>
      <c r="J12" s="196"/>
      <c r="K12" s="276"/>
      <c r="L12" s="276"/>
      <c r="M12" s="196"/>
    </row>
    <row r="13" spans="1:30" s="194" customFormat="1" ht="18.95" customHeight="1" x14ac:dyDescent="0.2">
      <c r="A13" s="203" t="s">
        <v>172</v>
      </c>
      <c r="B13" s="265">
        <f t="shared" ref="B13:D13" si="4">B36</f>
        <v>68022</v>
      </c>
      <c r="C13" s="265">
        <f t="shared" si="4"/>
        <v>66683</v>
      </c>
      <c r="D13" s="269">
        <f t="shared" si="4"/>
        <v>69969</v>
      </c>
      <c r="E13" s="260">
        <v>72558</v>
      </c>
      <c r="F13" s="256">
        <v>72612</v>
      </c>
      <c r="G13" s="213">
        <v>72558</v>
      </c>
      <c r="H13" s="213">
        <v>72558</v>
      </c>
      <c r="J13" s="196"/>
      <c r="K13" s="276"/>
      <c r="L13" s="276"/>
      <c r="M13" s="196"/>
    </row>
    <row r="14" spans="1:30" s="194" customFormat="1" ht="18.95" customHeight="1" x14ac:dyDescent="0.2">
      <c r="A14" s="203" t="s">
        <v>173</v>
      </c>
      <c r="B14" s="265">
        <f t="shared" ref="B14:D14" si="5">B45</f>
        <v>366444</v>
      </c>
      <c r="C14" s="265">
        <f t="shared" si="5"/>
        <v>376587</v>
      </c>
      <c r="D14" s="269">
        <f t="shared" si="5"/>
        <v>381735</v>
      </c>
      <c r="E14" s="261">
        <v>406435</v>
      </c>
      <c r="F14" s="256">
        <v>406435</v>
      </c>
      <c r="G14" s="213">
        <v>406435</v>
      </c>
      <c r="H14" s="213">
        <v>406435</v>
      </c>
      <c r="J14" s="196"/>
      <c r="K14" s="276"/>
      <c r="L14" s="276"/>
      <c r="M14" s="196"/>
    </row>
    <row r="15" spans="1:30" s="194" customFormat="1" ht="18.95" customHeight="1" x14ac:dyDescent="0.2">
      <c r="A15" s="203" t="s">
        <v>190</v>
      </c>
      <c r="B15" s="265">
        <f t="shared" ref="B15:D15" si="6">B24</f>
        <v>3015485</v>
      </c>
      <c r="C15" s="265">
        <f t="shared" si="6"/>
        <v>2854113</v>
      </c>
      <c r="D15" s="269">
        <f t="shared" si="6"/>
        <v>3274487</v>
      </c>
      <c r="E15" s="260">
        <v>3002199</v>
      </c>
      <c r="F15" s="256">
        <v>3010846</v>
      </c>
      <c r="G15" s="213">
        <v>3035747</v>
      </c>
      <c r="H15" s="213">
        <v>3035747</v>
      </c>
      <c r="J15" s="196"/>
      <c r="K15" s="276"/>
      <c r="L15" s="276"/>
      <c r="M15" s="196"/>
    </row>
    <row r="16" spans="1:30" s="194" customFormat="1" ht="18.95" customHeight="1" thickBot="1" x14ac:dyDescent="0.25">
      <c r="A16" s="206" t="s">
        <v>175</v>
      </c>
      <c r="B16" s="266">
        <v>0</v>
      </c>
      <c r="C16" s="266">
        <v>0</v>
      </c>
      <c r="D16" s="270">
        <v>0</v>
      </c>
      <c r="E16" s="262">
        <v>0</v>
      </c>
      <c r="F16" s="257">
        <v>0</v>
      </c>
      <c r="G16" s="214">
        <v>0</v>
      </c>
      <c r="H16" s="214">
        <v>0</v>
      </c>
      <c r="J16" s="196"/>
      <c r="K16" s="276"/>
      <c r="L16" s="276"/>
      <c r="M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</row>
    <row r="17" spans="1:30" s="194" customFormat="1" ht="18.95" customHeight="1" thickBot="1" x14ac:dyDescent="0.25">
      <c r="A17" s="207" t="s">
        <v>174</v>
      </c>
      <c r="B17" s="267">
        <f t="shared" ref="B17:H17" si="7">SUM(B6:B16)</f>
        <v>8679926</v>
      </c>
      <c r="C17" s="267">
        <f t="shared" si="7"/>
        <v>8874236</v>
      </c>
      <c r="D17" s="271">
        <f t="shared" si="7"/>
        <v>9479949</v>
      </c>
      <c r="E17" s="263">
        <f t="shared" si="7"/>
        <v>9398540</v>
      </c>
      <c r="F17" s="258">
        <f t="shared" si="7"/>
        <v>9409217</v>
      </c>
      <c r="G17" s="215">
        <f t="shared" si="7"/>
        <v>9450393</v>
      </c>
      <c r="H17" s="215">
        <f t="shared" si="7"/>
        <v>9450393</v>
      </c>
      <c r="J17" s="196"/>
      <c r="K17" s="196"/>
      <c r="L17" s="196"/>
      <c r="M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</row>
    <row r="18" spans="1:30" s="194" customFormat="1" ht="21" customHeight="1" x14ac:dyDescent="0.2">
      <c r="A18" s="209" t="s">
        <v>212</v>
      </c>
      <c r="E18" s="210"/>
      <c r="Q18" s="369"/>
      <c r="R18" s="369"/>
      <c r="S18" s="369"/>
      <c r="T18" s="369"/>
      <c r="U18" s="369"/>
      <c r="V18" s="369"/>
      <c r="W18" s="369"/>
      <c r="X18" s="369"/>
      <c r="Y18" s="369"/>
      <c r="Z18" s="369"/>
      <c r="AA18" s="369"/>
      <c r="AB18" s="369"/>
      <c r="AC18" s="369"/>
      <c r="AD18" s="369"/>
    </row>
    <row r="19" spans="1:30" s="194" customFormat="1" ht="11.25" customHeight="1" x14ac:dyDescent="0.2">
      <c r="E19" s="197"/>
      <c r="F19" s="211"/>
      <c r="G19" s="211"/>
      <c r="H19" s="211"/>
      <c r="Q19" s="369"/>
      <c r="R19" s="369"/>
      <c r="S19" s="369"/>
      <c r="T19" s="369"/>
      <c r="U19" s="369"/>
      <c r="V19" s="369"/>
      <c r="W19" s="369"/>
      <c r="X19" s="369"/>
      <c r="Y19" s="369"/>
      <c r="Z19" s="369"/>
      <c r="AA19" s="369"/>
      <c r="AB19" s="369"/>
      <c r="AC19" s="369"/>
      <c r="AD19" s="369"/>
    </row>
    <row r="20" spans="1:30" s="194" customFormat="1" ht="20.25" customHeight="1" thickBot="1" x14ac:dyDescent="0.25">
      <c r="A20" s="216" t="s">
        <v>192</v>
      </c>
      <c r="B20" s="216"/>
      <c r="C20" s="216"/>
      <c r="I20" s="198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369"/>
      <c r="AB20" s="369"/>
      <c r="AC20" s="369"/>
      <c r="AD20" s="369"/>
    </row>
    <row r="21" spans="1:30" ht="12.75" customHeight="1" thickBot="1" x14ac:dyDescent="0.25">
      <c r="A21" s="224"/>
      <c r="B21" s="225">
        <v>2011</v>
      </c>
      <c r="C21" s="226">
        <v>2012</v>
      </c>
      <c r="D21" s="227">
        <v>2013</v>
      </c>
      <c r="Q21" s="370"/>
      <c r="R21" s="370"/>
      <c r="S21" s="370"/>
      <c r="T21" s="370"/>
      <c r="U21" s="370"/>
      <c r="V21" s="370"/>
      <c r="W21" s="370"/>
      <c r="X21" s="370"/>
      <c r="Y21" s="370"/>
      <c r="Z21" s="370"/>
      <c r="AA21" s="370"/>
      <c r="AB21" s="370"/>
      <c r="AC21" s="370"/>
      <c r="AD21" s="370"/>
    </row>
    <row r="22" spans="1:30" ht="15.95" customHeight="1" x14ac:dyDescent="0.2">
      <c r="A22" s="240" t="s">
        <v>181</v>
      </c>
      <c r="B22" s="237">
        <v>1166684</v>
      </c>
      <c r="C22" s="229">
        <v>304177</v>
      </c>
      <c r="D22" s="230">
        <v>165813</v>
      </c>
      <c r="Q22" s="370"/>
      <c r="R22" s="370"/>
      <c r="S22" s="370"/>
      <c r="T22" s="370"/>
      <c r="U22" s="370"/>
      <c r="V22" s="370"/>
      <c r="W22" s="370"/>
      <c r="X22" s="370"/>
      <c r="Y22" s="370"/>
      <c r="Z22" s="370"/>
      <c r="AA22" s="370"/>
      <c r="AB22" s="370"/>
      <c r="AC22" s="370"/>
      <c r="AD22" s="370"/>
    </row>
    <row r="23" spans="1:30" s="194" customFormat="1" ht="15.95" customHeight="1" thickBot="1" x14ac:dyDescent="0.25">
      <c r="A23" s="241" t="s">
        <v>187</v>
      </c>
      <c r="B23" s="238">
        <v>1848801</v>
      </c>
      <c r="C23" s="228">
        <v>2549936</v>
      </c>
      <c r="D23" s="231">
        <v>3108674</v>
      </c>
      <c r="E23" s="199"/>
      <c r="F23" s="282" t="s">
        <v>207</v>
      </c>
      <c r="G23" s="283"/>
      <c r="H23" s="283"/>
      <c r="I23" s="283"/>
      <c r="J23" s="284" t="s">
        <v>176</v>
      </c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</row>
    <row r="24" spans="1:30" s="194" customFormat="1" ht="15.95" customHeight="1" thickBot="1" x14ac:dyDescent="0.25">
      <c r="A24" s="242" t="s">
        <v>182</v>
      </c>
      <c r="B24" s="239">
        <f t="shared" ref="B24:D24" si="8">B22+B23</f>
        <v>3015485</v>
      </c>
      <c r="C24" s="232">
        <f t="shared" si="8"/>
        <v>2854113</v>
      </c>
      <c r="D24" s="233">
        <f t="shared" si="8"/>
        <v>3274487</v>
      </c>
      <c r="F24" s="285">
        <v>2014</v>
      </c>
      <c r="G24" s="286">
        <v>2015</v>
      </c>
      <c r="H24" s="286">
        <v>2016</v>
      </c>
      <c r="I24" s="292">
        <v>2017</v>
      </c>
      <c r="J24" s="293" t="s">
        <v>211</v>
      </c>
      <c r="Q24" s="369"/>
      <c r="R24" s="369"/>
      <c r="S24" s="369"/>
      <c r="T24" s="369"/>
      <c r="U24" s="369"/>
      <c r="V24" s="369"/>
      <c r="W24" s="369"/>
      <c r="X24" s="369"/>
      <c r="Y24" s="369"/>
      <c r="Z24" s="369"/>
      <c r="AA24" s="369"/>
      <c r="AB24" s="369"/>
      <c r="AC24" s="369"/>
      <c r="AD24" s="369"/>
    </row>
    <row r="25" spans="1:30" s="194" customFormat="1" ht="15.95" customHeight="1" x14ac:dyDescent="0.2">
      <c r="A25" s="240" t="s">
        <v>183</v>
      </c>
      <c r="B25" s="237">
        <v>1742730</v>
      </c>
      <c r="C25" s="229">
        <v>284011</v>
      </c>
      <c r="D25" s="230">
        <v>114721</v>
      </c>
      <c r="F25" s="279">
        <v>0</v>
      </c>
      <c r="G25" s="280">
        <v>0</v>
      </c>
      <c r="H25" s="280">
        <v>0</v>
      </c>
      <c r="I25" s="280">
        <v>0</v>
      </c>
      <c r="J25" s="281" t="s">
        <v>208</v>
      </c>
      <c r="Q25" s="369"/>
      <c r="R25" s="369"/>
      <c r="S25" s="369"/>
      <c r="T25" s="369"/>
      <c r="U25" s="369"/>
      <c r="V25" s="369"/>
      <c r="W25" s="369"/>
      <c r="X25" s="369"/>
      <c r="Y25" s="369"/>
      <c r="Z25" s="369"/>
      <c r="AA25" s="369"/>
      <c r="AB25" s="369"/>
      <c r="AC25" s="369"/>
      <c r="AD25" s="369"/>
    </row>
    <row r="26" spans="1:30" s="194" customFormat="1" ht="15.95" customHeight="1" x14ac:dyDescent="0.2">
      <c r="A26" s="241" t="s">
        <v>188</v>
      </c>
      <c r="B26" s="238">
        <v>2775804</v>
      </c>
      <c r="C26" s="228">
        <v>4714043</v>
      </c>
      <c r="D26" s="231">
        <v>4992754</v>
      </c>
      <c r="E26" s="199"/>
      <c r="F26" s="277">
        <v>-1918</v>
      </c>
      <c r="G26" s="272">
        <v>0</v>
      </c>
      <c r="H26" s="272">
        <v>0</v>
      </c>
      <c r="I26" s="272">
        <v>0</v>
      </c>
      <c r="J26" s="203" t="s">
        <v>37</v>
      </c>
      <c r="Q26" s="369"/>
      <c r="R26" s="369"/>
      <c r="S26" s="369"/>
      <c r="T26" s="369"/>
      <c r="U26" s="369"/>
      <c r="V26" s="369"/>
      <c r="W26" s="369"/>
      <c r="X26" s="369"/>
      <c r="Y26" s="369"/>
      <c r="Z26" s="369"/>
      <c r="AA26" s="369"/>
      <c r="AB26" s="369"/>
      <c r="AC26" s="369"/>
      <c r="AD26" s="369"/>
    </row>
    <row r="27" spans="1:30" s="194" customFormat="1" ht="15.95" customHeight="1" thickBot="1" x14ac:dyDescent="0.25">
      <c r="A27" s="242" t="s">
        <v>184</v>
      </c>
      <c r="B27" s="239">
        <f t="shared" ref="B27:C27" si="9">B25+B26</f>
        <v>4518534</v>
      </c>
      <c r="C27" s="232">
        <f t="shared" si="9"/>
        <v>4998054</v>
      </c>
      <c r="D27" s="233">
        <f>D25+D26</f>
        <v>5107475</v>
      </c>
      <c r="F27" s="277">
        <v>0</v>
      </c>
      <c r="G27" s="272">
        <v>0</v>
      </c>
      <c r="H27" s="272">
        <v>-2329</v>
      </c>
      <c r="I27" s="272">
        <v>-2329</v>
      </c>
      <c r="J27" s="204" t="s">
        <v>87</v>
      </c>
      <c r="Q27" s="369"/>
      <c r="R27" s="369"/>
      <c r="S27" s="369"/>
      <c r="T27" s="369"/>
      <c r="U27" s="369"/>
      <c r="V27" s="369"/>
      <c r="W27" s="369"/>
      <c r="X27" s="369"/>
      <c r="Y27" s="369"/>
      <c r="Z27" s="369"/>
      <c r="AA27" s="369"/>
      <c r="AB27" s="369"/>
      <c r="AC27" s="369"/>
      <c r="AD27" s="369"/>
    </row>
    <row r="28" spans="1:30" ht="15.95" customHeight="1" x14ac:dyDescent="0.2">
      <c r="A28" s="240" t="s">
        <v>185</v>
      </c>
      <c r="B28" s="237">
        <v>345886</v>
      </c>
      <c r="C28" s="229">
        <v>238092</v>
      </c>
      <c r="D28" s="230">
        <v>90381</v>
      </c>
      <c r="F28" s="278">
        <v>0</v>
      </c>
      <c r="G28" s="273">
        <v>0</v>
      </c>
      <c r="H28" s="273">
        <v>0</v>
      </c>
      <c r="I28" s="273">
        <v>0</v>
      </c>
      <c r="J28" s="203" t="s">
        <v>14</v>
      </c>
      <c r="Q28" s="370"/>
      <c r="R28" s="370"/>
      <c r="S28" s="370"/>
      <c r="T28" s="370"/>
      <c r="U28" s="370"/>
      <c r="V28" s="370"/>
      <c r="W28" s="370"/>
      <c r="X28" s="370"/>
      <c r="Y28" s="370"/>
      <c r="Z28" s="370"/>
      <c r="AA28" s="370"/>
      <c r="AB28" s="370"/>
      <c r="AC28" s="370"/>
      <c r="AD28" s="370"/>
    </row>
    <row r="29" spans="1:30" ht="15.95" customHeight="1" x14ac:dyDescent="0.2">
      <c r="A29" s="241" t="s">
        <v>189</v>
      </c>
      <c r="B29" s="238">
        <v>58101</v>
      </c>
      <c r="C29" s="228">
        <v>79128</v>
      </c>
      <c r="D29" s="231">
        <v>283908</v>
      </c>
      <c r="F29" s="278">
        <v>0</v>
      </c>
      <c r="G29" s="273">
        <v>0</v>
      </c>
      <c r="H29" s="273">
        <v>6574</v>
      </c>
      <c r="I29" s="273">
        <v>6574</v>
      </c>
      <c r="J29" s="203" t="s">
        <v>47</v>
      </c>
      <c r="Q29" s="370"/>
      <c r="R29" s="370"/>
      <c r="S29" s="370"/>
      <c r="T29" s="370"/>
      <c r="U29" s="370"/>
      <c r="V29" s="370"/>
      <c r="W29" s="370"/>
      <c r="X29" s="370"/>
      <c r="Y29" s="370"/>
      <c r="Z29" s="370"/>
      <c r="AA29" s="370"/>
      <c r="AB29" s="370"/>
      <c r="AC29" s="370"/>
      <c r="AD29" s="370"/>
    </row>
    <row r="30" spans="1:30" ht="15.95" customHeight="1" thickBot="1" x14ac:dyDescent="0.25">
      <c r="A30" s="242" t="s">
        <v>186</v>
      </c>
      <c r="B30" s="239">
        <f t="shared" ref="B30:D30" si="10">B28+B29</f>
        <v>403987</v>
      </c>
      <c r="C30" s="232">
        <f t="shared" si="10"/>
        <v>317220</v>
      </c>
      <c r="D30" s="233">
        <f t="shared" si="10"/>
        <v>374289</v>
      </c>
      <c r="F30" s="277">
        <v>0</v>
      </c>
      <c r="G30" s="272">
        <v>0</v>
      </c>
      <c r="H30" s="272">
        <v>20001</v>
      </c>
      <c r="I30" s="272">
        <v>20001</v>
      </c>
      <c r="J30" s="203" t="s">
        <v>209</v>
      </c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</row>
    <row r="31" spans="1:30" s="194" customFormat="1" ht="15.95" customHeight="1" x14ac:dyDescent="0.2">
      <c r="F31" s="277">
        <v>0</v>
      </c>
      <c r="G31" s="272">
        <v>351577</v>
      </c>
      <c r="H31" s="272">
        <v>1082667</v>
      </c>
      <c r="I31" s="272">
        <v>1082667</v>
      </c>
      <c r="J31" s="205" t="s">
        <v>51</v>
      </c>
    </row>
    <row r="32" spans="1:30" ht="15.95" customHeight="1" thickBot="1" x14ac:dyDescent="0.25">
      <c r="A32" s="216" t="s">
        <v>205</v>
      </c>
      <c r="B32" s="234"/>
      <c r="C32" s="235"/>
      <c r="D32" s="210"/>
      <c r="F32" s="277">
        <v>0</v>
      </c>
      <c r="G32" s="272">
        <v>0</v>
      </c>
      <c r="H32" s="272">
        <v>0</v>
      </c>
      <c r="I32" s="272">
        <v>0</v>
      </c>
      <c r="J32" s="203" t="s">
        <v>32</v>
      </c>
    </row>
    <row r="33" spans="1:10" ht="15.95" customHeight="1" thickBot="1" x14ac:dyDescent="0.25">
      <c r="A33" s="236"/>
      <c r="B33" s="243">
        <v>2011</v>
      </c>
      <c r="C33" s="247">
        <v>2012</v>
      </c>
      <c r="D33" s="243">
        <v>2013</v>
      </c>
      <c r="F33" s="277">
        <v>0</v>
      </c>
      <c r="G33" s="272">
        <v>0</v>
      </c>
      <c r="H33" s="272">
        <v>-39541</v>
      </c>
      <c r="I33" s="272">
        <v>-39541</v>
      </c>
      <c r="J33" s="203" t="s">
        <v>95</v>
      </c>
    </row>
    <row r="34" spans="1:10" ht="15.95" customHeight="1" x14ac:dyDescent="0.2">
      <c r="A34" s="240" t="s">
        <v>193</v>
      </c>
      <c r="B34" s="252">
        <v>27847</v>
      </c>
      <c r="C34" s="253">
        <v>0</v>
      </c>
      <c r="D34" s="252">
        <v>0</v>
      </c>
      <c r="F34" s="277">
        <v>0</v>
      </c>
      <c r="G34" s="272">
        <v>0</v>
      </c>
      <c r="H34" s="272">
        <v>0</v>
      </c>
      <c r="I34" s="272">
        <v>0</v>
      </c>
      <c r="J34" s="203" t="s">
        <v>133</v>
      </c>
    </row>
    <row r="35" spans="1:10" ht="15.95" customHeight="1" thickBot="1" x14ac:dyDescent="0.25">
      <c r="A35" s="241" t="s">
        <v>194</v>
      </c>
      <c r="B35" s="245">
        <v>40175</v>
      </c>
      <c r="C35" s="249">
        <v>66683</v>
      </c>
      <c r="D35" s="245">
        <v>69969</v>
      </c>
      <c r="F35" s="287">
        <v>0</v>
      </c>
      <c r="G35" s="288">
        <v>0</v>
      </c>
      <c r="H35" s="288">
        <v>0</v>
      </c>
      <c r="I35" s="288">
        <v>0</v>
      </c>
      <c r="J35" s="206" t="s">
        <v>156</v>
      </c>
    </row>
    <row r="36" spans="1:10" ht="15.95" customHeight="1" thickBot="1" x14ac:dyDescent="0.25">
      <c r="A36" s="242" t="s">
        <v>195</v>
      </c>
      <c r="B36" s="246">
        <f t="shared" ref="B36:D36" si="11">B34+B35</f>
        <v>68022</v>
      </c>
      <c r="C36" s="250">
        <f t="shared" si="11"/>
        <v>66683</v>
      </c>
      <c r="D36" s="246">
        <f t="shared" si="11"/>
        <v>69969</v>
      </c>
      <c r="F36" s="289">
        <v>-1918</v>
      </c>
      <c r="G36" s="290">
        <v>351577</v>
      </c>
      <c r="H36" s="290">
        <v>1067372</v>
      </c>
      <c r="I36" s="291">
        <v>1067372</v>
      </c>
      <c r="J36" s="207" t="s">
        <v>210</v>
      </c>
    </row>
    <row r="37" spans="1:10" ht="15.95" customHeight="1" x14ac:dyDescent="0.2">
      <c r="A37" s="240" t="s">
        <v>196</v>
      </c>
      <c r="B37" s="252">
        <v>17414</v>
      </c>
      <c r="C37" s="253">
        <v>0</v>
      </c>
      <c r="D37" s="252">
        <v>0</v>
      </c>
      <c r="F37" s="209" t="s">
        <v>213</v>
      </c>
    </row>
    <row r="38" spans="1:10" ht="15.95" customHeight="1" x14ac:dyDescent="0.2">
      <c r="A38" s="241" t="s">
        <v>197</v>
      </c>
      <c r="B38" s="245">
        <v>60949</v>
      </c>
      <c r="C38" s="249">
        <v>72648</v>
      </c>
      <c r="D38" s="245">
        <v>73160</v>
      </c>
      <c r="F38" s="209" t="s">
        <v>214</v>
      </c>
    </row>
    <row r="39" spans="1:10" ht="15.95" customHeight="1" thickBot="1" x14ac:dyDescent="0.25">
      <c r="A39" s="242" t="s">
        <v>198</v>
      </c>
      <c r="B39" s="246">
        <f t="shared" ref="B39:D39" si="12">B37+B38</f>
        <v>78363</v>
      </c>
      <c r="C39" s="250">
        <f t="shared" si="12"/>
        <v>72648</v>
      </c>
      <c r="D39" s="246">
        <f t="shared" si="12"/>
        <v>73160</v>
      </c>
    </row>
    <row r="40" spans="1:10" ht="15.95" customHeight="1" x14ac:dyDescent="0.2">
      <c r="A40" s="240" t="s">
        <v>199</v>
      </c>
      <c r="B40" s="252">
        <v>1527</v>
      </c>
      <c r="C40" s="253">
        <v>0</v>
      </c>
      <c r="D40" s="252">
        <v>0</v>
      </c>
    </row>
    <row r="41" spans="1:10" ht="15.95" customHeight="1" x14ac:dyDescent="0.2">
      <c r="A41" s="241" t="s">
        <v>200</v>
      </c>
      <c r="B41" s="245">
        <v>54584</v>
      </c>
      <c r="C41" s="249">
        <v>50002</v>
      </c>
      <c r="D41" s="245">
        <v>52457</v>
      </c>
    </row>
    <row r="42" spans="1:10" ht="15.95" customHeight="1" thickBot="1" x14ac:dyDescent="0.25">
      <c r="A42" s="242" t="s">
        <v>201</v>
      </c>
      <c r="B42" s="246">
        <f t="shared" ref="B42:D42" si="13">B40+B41</f>
        <v>56111</v>
      </c>
      <c r="C42" s="250">
        <f t="shared" si="13"/>
        <v>50002</v>
      </c>
      <c r="D42" s="246">
        <f t="shared" si="13"/>
        <v>52457</v>
      </c>
    </row>
    <row r="43" spans="1:10" x14ac:dyDescent="0.2">
      <c r="A43" s="251" t="s">
        <v>202</v>
      </c>
      <c r="B43" s="244">
        <v>156754</v>
      </c>
      <c r="C43" s="248">
        <v>0</v>
      </c>
      <c r="D43" s="244">
        <v>0</v>
      </c>
    </row>
    <row r="44" spans="1:10" x14ac:dyDescent="0.2">
      <c r="A44" s="241" t="s">
        <v>203</v>
      </c>
      <c r="B44" s="245">
        <v>209690</v>
      </c>
      <c r="C44" s="249">
        <v>376587</v>
      </c>
      <c r="D44" s="245">
        <v>381735</v>
      </c>
    </row>
    <row r="45" spans="1:10" ht="13.5" thickBot="1" x14ac:dyDescent="0.25">
      <c r="A45" s="242" t="s">
        <v>204</v>
      </c>
      <c r="B45" s="246">
        <f t="shared" ref="B45:D45" si="14">B43+B44</f>
        <v>366444</v>
      </c>
      <c r="C45" s="250">
        <f t="shared" si="14"/>
        <v>376587</v>
      </c>
      <c r="D45" s="246">
        <f t="shared" si="14"/>
        <v>381735</v>
      </c>
    </row>
    <row r="47" spans="1:10" x14ac:dyDescent="0.2">
      <c r="A47" s="196" t="s">
        <v>129</v>
      </c>
    </row>
  </sheetData>
  <printOptions horizontalCentered="1"/>
  <pageMargins left="0.51181102362204722" right="0.31496062992125984" top="0.6692913385826772" bottom="0.5" header="0.51181102362204722" footer="0.3"/>
  <pageSetup paperSize="8" scale="9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R13" sqref="R13"/>
    </sheetView>
  </sheetViews>
  <sheetFormatPr defaultRowHeight="15" x14ac:dyDescent="0.25"/>
  <cols>
    <col min="8" max="8" width="26.28515625" customWidth="1"/>
    <col min="9" max="9" width="7.140625" customWidth="1"/>
    <col min="16" max="16" width="5.85546875" customWidth="1"/>
    <col min="17" max="17" width="13.5703125" customWidth="1"/>
  </cols>
  <sheetData>
    <row r="1" spans="1:9" ht="18.75" x14ac:dyDescent="0.3">
      <c r="H1" s="417" t="s">
        <v>222</v>
      </c>
      <c r="I1" s="420"/>
    </row>
    <row r="3" spans="1:9" ht="18.75" x14ac:dyDescent="0.3">
      <c r="A3" s="421" t="s">
        <v>223</v>
      </c>
      <c r="B3" s="421"/>
      <c r="C3" s="421"/>
      <c r="D3" s="421"/>
      <c r="E3" s="421"/>
      <c r="F3" s="422"/>
    </row>
    <row r="5" spans="1:9" ht="15.75" x14ac:dyDescent="0.25">
      <c r="A5" s="423" t="s">
        <v>224</v>
      </c>
      <c r="B5" s="423"/>
      <c r="C5" s="423"/>
      <c r="D5" s="423"/>
      <c r="E5" s="423"/>
      <c r="F5" s="423"/>
      <c r="G5" s="423"/>
      <c r="H5" s="423"/>
      <c r="I5" s="423"/>
    </row>
    <row r="6" spans="1:9" ht="15.75" x14ac:dyDescent="0.25">
      <c r="A6" s="423" t="s">
        <v>235</v>
      </c>
      <c r="B6" s="423"/>
      <c r="C6" s="423"/>
      <c r="D6" s="423"/>
      <c r="E6" s="423"/>
      <c r="F6" s="423"/>
      <c r="G6" s="423"/>
      <c r="H6" s="423"/>
      <c r="I6" s="423"/>
    </row>
    <row r="7" spans="1:9" ht="15.75" x14ac:dyDescent="0.25">
      <c r="A7" s="423"/>
      <c r="B7" s="423"/>
      <c r="C7" s="423"/>
      <c r="D7" s="423"/>
      <c r="E7" s="423"/>
      <c r="F7" s="423"/>
      <c r="G7" s="423"/>
      <c r="H7" s="423"/>
      <c r="I7" s="423"/>
    </row>
    <row r="8" spans="1:9" ht="15.75" x14ac:dyDescent="0.25">
      <c r="A8" s="368" t="s">
        <v>233</v>
      </c>
      <c r="B8" s="368"/>
      <c r="C8" s="368"/>
      <c r="D8" s="368"/>
      <c r="E8" s="368"/>
      <c r="F8" s="423"/>
      <c r="G8" s="423"/>
      <c r="H8" s="423"/>
      <c r="I8" s="423"/>
    </row>
    <row r="9" spans="1:9" x14ac:dyDescent="0.25">
      <c r="A9" s="424" t="s">
        <v>236</v>
      </c>
      <c r="B9" s="424"/>
      <c r="C9" s="424"/>
      <c r="D9" s="424"/>
      <c r="E9" s="424"/>
      <c r="F9" s="424"/>
      <c r="G9" s="424"/>
      <c r="H9" s="424"/>
      <c r="I9" s="424"/>
    </row>
    <row r="10" spans="1:9" x14ac:dyDescent="0.25">
      <c r="A10" s="424"/>
      <c r="B10" s="424"/>
      <c r="C10" s="424"/>
      <c r="D10" s="424"/>
      <c r="E10" s="424"/>
      <c r="F10" s="424"/>
      <c r="G10" s="424"/>
      <c r="H10" s="424"/>
      <c r="I10" s="424"/>
    </row>
    <row r="11" spans="1:9" x14ac:dyDescent="0.25">
      <c r="A11" s="424"/>
      <c r="B11" s="424"/>
      <c r="C11" s="424"/>
      <c r="D11" s="424"/>
      <c r="E11" s="424"/>
      <c r="F11" s="424"/>
      <c r="G11" s="424"/>
      <c r="H11" s="424"/>
      <c r="I11" s="424"/>
    </row>
    <row r="12" spans="1:9" x14ac:dyDescent="0.25">
      <c r="A12" s="424"/>
      <c r="B12" s="424"/>
      <c r="C12" s="424"/>
      <c r="D12" s="424"/>
      <c r="E12" s="424"/>
      <c r="F12" s="424"/>
      <c r="G12" s="424"/>
      <c r="H12" s="424"/>
      <c r="I12" s="424"/>
    </row>
    <row r="13" spans="1:9" x14ac:dyDescent="0.25">
      <c r="A13" s="424" t="s">
        <v>241</v>
      </c>
      <c r="B13" s="424"/>
      <c r="C13" s="424"/>
      <c r="D13" s="424"/>
      <c r="E13" s="424"/>
      <c r="F13" s="424"/>
      <c r="G13" s="424"/>
      <c r="H13" s="424"/>
      <c r="I13" s="424"/>
    </row>
    <row r="14" spans="1:9" x14ac:dyDescent="0.25">
      <c r="A14" s="424"/>
      <c r="B14" s="424"/>
      <c r="C14" s="424"/>
      <c r="D14" s="424"/>
      <c r="E14" s="424"/>
      <c r="F14" s="424"/>
      <c r="G14" s="424"/>
      <c r="H14" s="424"/>
      <c r="I14" s="424"/>
    </row>
    <row r="15" spans="1:9" ht="20.25" customHeight="1" x14ac:dyDescent="0.25">
      <c r="A15" s="424"/>
      <c r="B15" s="424"/>
      <c r="C15" s="424"/>
      <c r="D15" s="424"/>
      <c r="E15" s="424"/>
      <c r="F15" s="424"/>
      <c r="G15" s="424"/>
      <c r="H15" s="424"/>
      <c r="I15" s="424"/>
    </row>
    <row r="16" spans="1:9" ht="10.5" hidden="1" customHeight="1" x14ac:dyDescent="0.25">
      <c r="A16" s="424"/>
      <c r="B16" s="424"/>
      <c r="C16" s="424"/>
      <c r="D16" s="424"/>
      <c r="E16" s="424"/>
      <c r="F16" s="424"/>
      <c r="G16" s="424"/>
      <c r="H16" s="424"/>
      <c r="I16" s="424"/>
    </row>
    <row r="17" spans="1:9" x14ac:dyDescent="0.25">
      <c r="A17" s="424" t="s">
        <v>237</v>
      </c>
      <c r="B17" s="424"/>
      <c r="C17" s="424"/>
      <c r="D17" s="424"/>
      <c r="E17" s="424"/>
      <c r="F17" s="424"/>
      <c r="G17" s="424"/>
      <c r="H17" s="424"/>
      <c r="I17" s="424"/>
    </row>
    <row r="18" spans="1:9" x14ac:dyDescent="0.25">
      <c r="A18" s="424"/>
      <c r="B18" s="424"/>
      <c r="C18" s="424"/>
      <c r="D18" s="424"/>
      <c r="E18" s="424"/>
      <c r="F18" s="424"/>
      <c r="G18" s="424"/>
      <c r="H18" s="424"/>
      <c r="I18" s="424"/>
    </row>
    <row r="19" spans="1:9" x14ac:dyDescent="0.25">
      <c r="A19" s="424" t="s">
        <v>234</v>
      </c>
      <c r="B19" s="424"/>
      <c r="C19" s="424"/>
      <c r="D19" s="424"/>
      <c r="E19" s="424"/>
      <c r="F19" s="424"/>
      <c r="G19" s="424"/>
      <c r="H19" s="424"/>
      <c r="I19" s="424"/>
    </row>
    <row r="20" spans="1:9" x14ac:dyDescent="0.25">
      <c r="A20" s="424"/>
      <c r="B20" s="424"/>
      <c r="C20" s="424"/>
      <c r="D20" s="424"/>
      <c r="E20" s="424"/>
      <c r="F20" s="424"/>
      <c r="G20" s="424"/>
      <c r="H20" s="424"/>
      <c r="I20" s="424"/>
    </row>
    <row r="21" spans="1:9" ht="15.75" customHeight="1" x14ac:dyDescent="0.25">
      <c r="A21" s="424"/>
      <c r="B21" s="424"/>
      <c r="C21" s="424"/>
      <c r="D21" s="424"/>
      <c r="E21" s="424"/>
      <c r="F21" s="424"/>
      <c r="G21" s="424"/>
      <c r="H21" s="424"/>
      <c r="I21" s="424"/>
    </row>
    <row r="22" spans="1:9" ht="15.75" x14ac:dyDescent="0.25">
      <c r="A22" s="423"/>
      <c r="B22" s="423"/>
      <c r="C22" s="423"/>
      <c r="D22" s="423"/>
      <c r="E22" s="423"/>
      <c r="F22" s="423"/>
      <c r="G22" s="423"/>
      <c r="H22" s="423"/>
      <c r="I22" s="423"/>
    </row>
    <row r="23" spans="1:9" x14ac:dyDescent="0.25">
      <c r="A23" s="424" t="s">
        <v>238</v>
      </c>
      <c r="B23" s="424"/>
      <c r="C23" s="424"/>
      <c r="D23" s="424"/>
      <c r="E23" s="424"/>
      <c r="F23" s="424"/>
      <c r="G23" s="424"/>
      <c r="H23" s="424"/>
      <c r="I23" s="424"/>
    </row>
    <row r="24" spans="1:9" x14ac:dyDescent="0.25">
      <c r="A24" s="424"/>
      <c r="B24" s="424"/>
      <c r="C24" s="424"/>
      <c r="D24" s="424"/>
      <c r="E24" s="424"/>
      <c r="F24" s="424"/>
      <c r="G24" s="424"/>
      <c r="H24" s="424"/>
      <c r="I24" s="424"/>
    </row>
    <row r="25" spans="1:9" x14ac:dyDescent="0.25">
      <c r="A25" s="424"/>
      <c r="B25" s="424"/>
      <c r="C25" s="424"/>
      <c r="D25" s="424"/>
      <c r="E25" s="424"/>
      <c r="F25" s="424"/>
      <c r="G25" s="424"/>
      <c r="H25" s="424"/>
      <c r="I25" s="424"/>
    </row>
    <row r="26" spans="1:9" x14ac:dyDescent="0.25">
      <c r="A26" s="424"/>
      <c r="B26" s="424"/>
      <c r="C26" s="424"/>
      <c r="D26" s="424"/>
      <c r="E26" s="424"/>
      <c r="F26" s="424"/>
      <c r="G26" s="424"/>
      <c r="H26" s="424"/>
      <c r="I26" s="424"/>
    </row>
    <row r="27" spans="1:9" x14ac:dyDescent="0.25">
      <c r="A27" s="424" t="s">
        <v>239</v>
      </c>
      <c r="B27" s="424"/>
      <c r="C27" s="424"/>
      <c r="D27" s="424"/>
      <c r="E27" s="424"/>
      <c r="F27" s="424"/>
      <c r="G27" s="424"/>
      <c r="H27" s="424"/>
      <c r="I27" s="424"/>
    </row>
    <row r="28" spans="1:9" x14ac:dyDescent="0.25">
      <c r="A28" s="424"/>
      <c r="B28" s="424"/>
      <c r="C28" s="424"/>
      <c r="D28" s="424"/>
      <c r="E28" s="424"/>
      <c r="F28" s="424"/>
      <c r="G28" s="424"/>
      <c r="H28" s="424"/>
      <c r="I28" s="424"/>
    </row>
    <row r="29" spans="1:9" ht="15.75" x14ac:dyDescent="0.25">
      <c r="A29" s="423"/>
      <c r="B29" s="423"/>
      <c r="C29" s="423"/>
      <c r="D29" s="423"/>
      <c r="E29" s="423"/>
      <c r="F29" s="423"/>
      <c r="G29" s="423"/>
      <c r="H29" s="423"/>
      <c r="I29" s="423"/>
    </row>
    <row r="30" spans="1:9" ht="15.75" x14ac:dyDescent="0.25">
      <c r="A30" s="423" t="s">
        <v>240</v>
      </c>
      <c r="B30" s="423"/>
      <c r="C30" s="423"/>
      <c r="D30" s="423"/>
      <c r="E30" s="423"/>
      <c r="F30" s="423"/>
      <c r="G30" s="423"/>
      <c r="H30" s="423"/>
      <c r="I30" s="423"/>
    </row>
    <row r="31" spans="1:9" ht="15.75" x14ac:dyDescent="0.25">
      <c r="A31" s="423"/>
      <c r="B31" s="423"/>
      <c r="C31" s="423"/>
      <c r="D31" s="423"/>
      <c r="E31" s="423"/>
      <c r="F31" s="423"/>
      <c r="G31" s="423"/>
      <c r="H31" s="423"/>
      <c r="I31" s="423"/>
    </row>
  </sheetData>
  <mergeCells count="7">
    <mergeCell ref="A27:I28"/>
    <mergeCell ref="A19:I21"/>
    <mergeCell ref="H1:I1"/>
    <mergeCell ref="A13:I16"/>
    <mergeCell ref="A9:I12"/>
    <mergeCell ref="A17:I18"/>
    <mergeCell ref="A23:I26"/>
  </mergeCells>
  <pageMargins left="0.7" right="0.7" top="0.78740157499999996" bottom="0.78740157499999996" header="0.3" footer="0.3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účelové _predpoklad-var A </vt:lpstr>
      <vt:lpstr>účelové _predpoklad-var B</vt:lpstr>
      <vt:lpstr>instituc_predpoklad-var A</vt:lpstr>
      <vt:lpstr>instituc_predpoklad-var B</vt:lpstr>
      <vt:lpstr>výdaje na RVO_var A</vt:lpstr>
      <vt:lpstr>výdaje na RVO_var B</vt:lpstr>
      <vt:lpstr>Komentář k tabulkám</vt:lpstr>
      <vt:lpstr>'Komentář k tabulkám'!Oblast_tisku</vt:lpstr>
      <vt:lpstr>'účelové _predpoklad-var A '!Oblast_tisku</vt:lpstr>
      <vt:lpstr>'účelové _predpoklad-var B'!Oblast_tisku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Korbelová Dagmar</cp:lastModifiedBy>
  <cp:lastPrinted>2013-11-26T15:14:36Z</cp:lastPrinted>
  <dcterms:created xsi:type="dcterms:W3CDTF">2013-11-21T11:31:37Z</dcterms:created>
  <dcterms:modified xsi:type="dcterms:W3CDTF">2013-11-26T15:23:49Z</dcterms:modified>
</cp:coreProperties>
</file>