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vakl\Lukáš Levák\Výzkumné infrastruktury\Velké výzkumné infrastruktury 2018\Vláda 2018\GP\"/>
    </mc:Choice>
  </mc:AlternateContent>
  <bookViews>
    <workbookView xWindow="0" yWindow="60" windowWidth="20730" windowHeight="9000"/>
  </bookViews>
  <sheets>
    <sheet name="Příloha č. 1" sheetId="1" r:id="rId1"/>
  </sheets>
  <externalReferences>
    <externalReference r:id="rId2"/>
  </externalReferences>
  <definedNames>
    <definedName name="_xlnm.Print_Area" localSheetId="0">'Příloha č. 1'!$B$1:$L$74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1" l="1"/>
  <c r="K57" i="1"/>
  <c r="K59" i="1" l="1"/>
  <c r="J59" i="1"/>
  <c r="I59" i="1"/>
  <c r="K58" i="1"/>
  <c r="J58" i="1"/>
  <c r="I58" i="1"/>
  <c r="L56" i="1"/>
  <c r="L55" i="1"/>
  <c r="L54" i="1"/>
  <c r="L52" i="1"/>
  <c r="L51" i="1"/>
  <c r="L50" i="1"/>
  <c r="J49" i="1"/>
  <c r="J57" i="1" s="1"/>
  <c r="I49" i="1"/>
  <c r="I57" i="1" s="1"/>
  <c r="L48" i="1"/>
  <c r="L47" i="1"/>
  <c r="L46" i="1"/>
  <c r="L44" i="1"/>
  <c r="L43" i="1"/>
  <c r="L42" i="1"/>
  <c r="L41" i="1"/>
  <c r="L40" i="1"/>
  <c r="L39" i="1"/>
  <c r="L38" i="1"/>
  <c r="L37" i="1"/>
  <c r="L36" i="1"/>
  <c r="L34" i="1"/>
  <c r="L33" i="1"/>
  <c r="L32" i="1"/>
  <c r="L31" i="1"/>
  <c r="L30" i="1"/>
  <c r="L28" i="1"/>
  <c r="L27" i="1"/>
  <c r="L26" i="1"/>
  <c r="L25" i="1"/>
  <c r="L24" i="1"/>
  <c r="L23" i="1"/>
  <c r="L22" i="1"/>
  <c r="L21" i="1"/>
  <c r="L20" i="1"/>
  <c r="L19" i="1"/>
  <c r="L18" i="1"/>
  <c r="L17" i="1"/>
  <c r="L35" i="1"/>
  <c r="L16" i="1"/>
  <c r="L15" i="1"/>
  <c r="L14" i="1"/>
  <c r="L13" i="1"/>
  <c r="L12" i="1"/>
  <c r="L11" i="1"/>
  <c r="L10" i="1"/>
  <c r="L9" i="1"/>
  <c r="L8" i="1"/>
  <c r="L7" i="1"/>
  <c r="L6" i="1"/>
  <c r="L5" i="1"/>
  <c r="L49" i="1" l="1"/>
  <c r="L57" i="1" s="1"/>
</calcChain>
</file>

<file path=xl/sharedStrings.xml><?xml version="1.0" encoding="utf-8"?>
<sst xmlns="http://schemas.openxmlformats.org/spreadsheetml/2006/main" count="290" uniqueCount="166">
  <si>
    <t xml:space="preserve"> </t>
  </si>
  <si>
    <t>Účelová podpora (v tis. Kč)</t>
  </si>
  <si>
    <t>Vědně-oborová oblast</t>
  </si>
  <si>
    <t>Hodnocení</t>
  </si>
  <si>
    <t>Akronym</t>
  </si>
  <si>
    <t>Plný název</t>
  </si>
  <si>
    <t>Hostitelská instituce</t>
  </si>
  <si>
    <t xml:space="preserve">Fyzikální a inženýrské vědy </t>
  </si>
  <si>
    <t>interim</t>
  </si>
  <si>
    <t>AUGER-CZ</t>
  </si>
  <si>
    <t xml:space="preserve">Observatoř Pierra Augera – účast České republiky   </t>
  </si>
  <si>
    <t>Fyzikální ústav AV ČR, v. v. i.</t>
  </si>
  <si>
    <t>CEMNAT</t>
  </si>
  <si>
    <t>Centrum materiálů a nanotechnologií</t>
  </si>
  <si>
    <t>Univerzita Pardubice</t>
  </si>
  <si>
    <t>CERN-CZ</t>
  </si>
  <si>
    <t xml:space="preserve">Výzkumná infrastruktura pro experimenty v CERN </t>
  </si>
  <si>
    <t>CTA-CZ</t>
  </si>
  <si>
    <t>Cherenkov Telescope Array – účast České republiky</t>
  </si>
  <si>
    <t>ex-ante</t>
  </si>
  <si>
    <t>EST-CZ</t>
  </si>
  <si>
    <t>Evropský sluneční teleskop - účast České republiky</t>
  </si>
  <si>
    <t>Astronomický ústav AV ČR, v. v. i.</t>
  </si>
  <si>
    <t>EU-ARC.CZ</t>
  </si>
  <si>
    <t>Atacama Large Millimeter / Submillimeter Array – účast České republiky</t>
  </si>
  <si>
    <t>LSM-CZ</t>
  </si>
  <si>
    <t>Podzemní laboratoř LSM – účast České republiky</t>
  </si>
  <si>
    <t>České vysoké učení technické v Praze</t>
  </si>
  <si>
    <t>MGML</t>
  </si>
  <si>
    <t>Laboratoř růstu a měření materiálů</t>
  </si>
  <si>
    <t>Univerzita Karlova</t>
  </si>
  <si>
    <t>VdG</t>
  </si>
  <si>
    <t>Urychlovač Van de Graaff – laditelný zdroj monoenergetických neutronů a lehkých iontů</t>
  </si>
  <si>
    <t>BNL-CZ</t>
  </si>
  <si>
    <t xml:space="preserve">Brookhavenská národní laboratoř – účast České republiky   </t>
  </si>
  <si>
    <t>*CEITEC Nano</t>
  </si>
  <si>
    <t>CEITEC Nano</t>
  </si>
  <si>
    <t>Vysoké učení technické v Brně</t>
  </si>
  <si>
    <t>*LNSM</t>
  </si>
  <si>
    <t>Laboratoř nanostruktur a nanomateriálů</t>
  </si>
  <si>
    <t xml:space="preserve">Environmentální vědy </t>
  </si>
  <si>
    <t>Nanomateriály a nanotechnologie pro ochranu životního prostředí a udržitelnou budoucnost</t>
  </si>
  <si>
    <t>Ústav fyzikální chemie J. Heyrovského, AV ČR, v. v. i.</t>
  </si>
  <si>
    <t>CEPLANT</t>
  </si>
  <si>
    <t>Centrum výzkumu a vývoje plazmatu a nanotechnologických povrchových úprav</t>
  </si>
  <si>
    <t>Masarykova univerzita</t>
  </si>
  <si>
    <t>ELI Beamlines</t>
  </si>
  <si>
    <t>Extreme Light Infrastructure – ELI Beamlines</t>
  </si>
  <si>
    <t>ESS Scandinavia-CZ</t>
  </si>
  <si>
    <t>Evropský spalační zdroj – účast České republiky</t>
  </si>
  <si>
    <t xml:space="preserve">Ústav jaderné fyziky AV ČR, v. v. i. </t>
  </si>
  <si>
    <t>FAIR-CZ</t>
  </si>
  <si>
    <t>Laboratoř pro výzkum s antiprotony a těžkými ionty – účast České republiky</t>
  </si>
  <si>
    <t>Ústav jaderné fyziky AV ČR, v. v. i.</t>
  </si>
  <si>
    <t xml:space="preserve"> Fermilab-CZ</t>
  </si>
  <si>
    <t>Výzkumná infrastruktura pro experimenty ve Fermilab</t>
  </si>
  <si>
    <t>PALS</t>
  </si>
  <si>
    <t>Prague Asterix Laser System</t>
  </si>
  <si>
    <t>Ústav fyziky plazmatu AV ČR, v. v. i.</t>
  </si>
  <si>
    <t>SPIRAL2-CZ</t>
  </si>
  <si>
    <t>Système de Production d’Ions Radioactifs Accélérés en Ligne – účast České republiky</t>
  </si>
  <si>
    <t>SPL-MSB</t>
  </si>
  <si>
    <t>Laboratoř fyziky povrchů – Optická dráha pro výzkum materiálů</t>
  </si>
  <si>
    <t>Energetika</t>
  </si>
  <si>
    <t>COMPASS</t>
  </si>
  <si>
    <t>COMPASS – Tokamak pro výzkum termonukleární fúze</t>
  </si>
  <si>
    <t>WCZV</t>
  </si>
  <si>
    <t>VR-1 – Školní reaktor pro výzkumnou činnost</t>
  </si>
  <si>
    <t>CATPRO</t>
  </si>
  <si>
    <t xml:space="preserve">Katalytické procesy pro efektivní využití uhlíkatých energetických surovin </t>
  </si>
  <si>
    <t>Výzkumný ústav anorganické chemie, a. s.</t>
  </si>
  <si>
    <t>ENREGAT</t>
  </si>
  <si>
    <t>Energetické využití odpadů a zpracování plynu</t>
  </si>
  <si>
    <t>Vysoká škola báňská – Technická univerzita Ostrava</t>
  </si>
  <si>
    <t>Jules Horowitz Reactor – účast České republiky</t>
  </si>
  <si>
    <t>Centrum výzkumu Řež s. r. o.</t>
  </si>
  <si>
    <t>Reaktory LVR-15 a LR-0</t>
  </si>
  <si>
    <t>Experimentální jaderné reaktory LVR-15 a LR-0</t>
  </si>
  <si>
    <t xml:space="preserve">Environmenální vědy </t>
  </si>
  <si>
    <t>RECETOX</t>
  </si>
  <si>
    <t>Centrum pro výzkum toxických látek v prostředí</t>
  </si>
  <si>
    <t>ACTRIS-CZ</t>
  </si>
  <si>
    <t>ACTRIS – účast České republiky</t>
  </si>
  <si>
    <t xml:space="preserve">Český hydrometeorologický ústav </t>
  </si>
  <si>
    <t>CENAKVA</t>
  </si>
  <si>
    <t>Jihočeské výzkumné centrum akvakultury a biodiverzity hydrocenóz</t>
  </si>
  <si>
    <t>Jihočeská univerzita v Českých Budějovicích</t>
  </si>
  <si>
    <t>CzeCOS</t>
  </si>
  <si>
    <t>Centrum výzkumu globální změny AV ČR, v. v. i.</t>
  </si>
  <si>
    <t>Zdraví a potraviny</t>
  </si>
  <si>
    <t>BBMRI-CZ</t>
  </si>
  <si>
    <t xml:space="preserve">Banka klinických vzorků  </t>
  </si>
  <si>
    <t>Masarykův onkologický ústav</t>
  </si>
  <si>
    <t>CCP</t>
  </si>
  <si>
    <t xml:space="preserve">České centrum pro fenogenomiku </t>
  </si>
  <si>
    <t>Ústav molekulární genetiky AV ČR, v. v. i.</t>
  </si>
  <si>
    <t>CIISB</t>
  </si>
  <si>
    <t>Česká infrastruktura pro integrativní strukturní biologii</t>
  </si>
  <si>
    <t>CZECRIN</t>
  </si>
  <si>
    <t>Český národní uzel Evropské sítě infrastruktur klinického výzkumu</t>
  </si>
  <si>
    <t xml:space="preserve">Masarykova univerzita </t>
  </si>
  <si>
    <t>Czech-BioImaging</t>
  </si>
  <si>
    <t>Národní infrastruktura pro biologické a medicínské zobrazování</t>
  </si>
  <si>
    <t>CZ-OPENSCREEN</t>
  </si>
  <si>
    <t>Národní infrastruktura chemické biologie</t>
  </si>
  <si>
    <t xml:space="preserve">Ústav molekulární genetiky AV ČR, v. v. i. </t>
  </si>
  <si>
    <t>METROFOOD-CZ</t>
  </si>
  <si>
    <t>METROFOOD-CZ - účast České republiky</t>
  </si>
  <si>
    <t>Česká zemědělská univerzita v Praze</t>
  </si>
  <si>
    <t>ELIXIR-CZ</t>
  </si>
  <si>
    <t>Česká národní infrastruktura pro biologická data</t>
  </si>
  <si>
    <t>Ústav organické chemie a biochemie AV ČR, v. v. i.</t>
  </si>
  <si>
    <t>NCMG</t>
  </si>
  <si>
    <t>Národní centrum lékařské genomiky</t>
  </si>
  <si>
    <t>*EATRIS-CZ</t>
  </si>
  <si>
    <t>Český národní uzel Evropské infrastruktury pro translační medicínu</t>
  </si>
  <si>
    <t>Univerzita Palackého v Olomouci</t>
  </si>
  <si>
    <t>Společenské a humanitní vědy</t>
  </si>
  <si>
    <t>AIS CR</t>
  </si>
  <si>
    <t>Archeologický informační systém České republiky</t>
  </si>
  <si>
    <t>Archeologický ústav AV ČR, Brno, v. v. i.</t>
  </si>
  <si>
    <t>CSDA</t>
  </si>
  <si>
    <t>Český sociálně-vědní datový archiv</t>
  </si>
  <si>
    <t>Sociologický ústav AV ČR, v. v. i.</t>
  </si>
  <si>
    <t>*LINDAT/CLARIAH-CZ</t>
  </si>
  <si>
    <t>Digitální výzkumná infrastruktura pro jazykové technologie, umění a humanitní vědy</t>
  </si>
  <si>
    <t xml:space="preserve">*DARIAH-CZ </t>
  </si>
  <si>
    <t>Digitální výzkumná infrastruktura pro umění a humanitní vědy</t>
  </si>
  <si>
    <t>CLB</t>
  </si>
  <si>
    <t>Česká literární bibliografie</t>
  </si>
  <si>
    <t>Ústav pro českou literaturu AV ČR, v. v. i.</t>
  </si>
  <si>
    <t>CNC</t>
  </si>
  <si>
    <t>Český národní korpus</t>
  </si>
  <si>
    <t>SHARE-CZ</t>
  </si>
  <si>
    <t>Survey of Health, Ageing and Retirement in Europe – účast České republiky</t>
  </si>
  <si>
    <t>Národohospodářský ústav AV ČR, v. v. i.</t>
  </si>
  <si>
    <t>*ESS-CZ</t>
  </si>
  <si>
    <t>Český národní uzel ESS (European Social Survey)</t>
  </si>
  <si>
    <t>E-infrastruktury</t>
  </si>
  <si>
    <t>*CESNET</t>
  </si>
  <si>
    <t xml:space="preserve">CESNET </t>
  </si>
  <si>
    <t>CESNET, z. s. p. o.</t>
  </si>
  <si>
    <t>*IT4Innovations</t>
  </si>
  <si>
    <t>Národní superpočítačové centrum IT4Innovations</t>
  </si>
  <si>
    <t>*CERIT-SC</t>
  </si>
  <si>
    <t>CERIT Scientific Cloud</t>
  </si>
  <si>
    <t xml:space="preserve">CELKEM </t>
  </si>
  <si>
    <t xml:space="preserve">*LINDAT/CLARIAH-CZ </t>
  </si>
  <si>
    <t xml:space="preserve">Velká výzkumná infrastruktura LINDAT/CLARIN plánuje od roku 2020 sloučení s velkou výzkumnou infrastrukturou DARIAH-CZ, jehož výsledkem bude vznik velké výzkumné infrastruktury LINDAT/CLARIAH-CZ. </t>
  </si>
  <si>
    <t xml:space="preserve">S ohledem na celkové bodové ohodnocení známkou 3 získané velkou výzkumnou infrastrukturou EATRIS-CZ v rámci interim hodnocení velkých výzkumných infrastruktur v roce 2017 jsou finanční požadavky této velké výzkumné infrastruktury pro léta 2020 až 2022 sníženy o 50 %. </t>
  </si>
  <si>
    <t xml:space="preserve">S ohledem na celkové bodové ohodnocení známkou 3 získané velkou výzkumnou infrastrukturou ESS-CZ v rámci interim hodnocení velkých výzkumných infrastruktur v roce 2017 jsou finanční požadavky této velké výzkumné infrastruktury pro léta 2020 až 2022 sníženy o 50 %. </t>
  </si>
  <si>
    <t>*CESNET, IT4Innovations, CERIT-SC</t>
  </si>
  <si>
    <t>2019-2022</t>
  </si>
  <si>
    <t>Příloha č. 1</t>
  </si>
  <si>
    <t>Velké výzkumné infrastruktury - finanční rámec účelové podpory pro období let 2019/2020 až 2022 (provozní náklady)</t>
  </si>
  <si>
    <t>Druh hodnocení</t>
  </si>
  <si>
    <t>KOEFICIENT KRÁCENÍ ÚČELOVÉ PODPORY OPROTI JEJÍ ŽÁDANÉ VÝŠI</t>
  </si>
  <si>
    <t>KRÁCENÍ ÚČELOVÉ PODPORY O PROCENTO / JEDNOTKA %</t>
  </si>
  <si>
    <t xml:space="preserve">E-infrastruktury CESNET, IT4Innovations a CERIT-SC budou od roku 2020 financovány v rámci 1 konsorciálního projektu velké výzkumné infrastruktury. V tabulce jsou ale prozatím vedeny ještě samostatně, aby byly zřejmé jejich dílčí rozpočtové náklady. </t>
  </si>
  <si>
    <t>NanoEnviCz</t>
  </si>
  <si>
    <t>*CEITEC Nano, LNSM</t>
  </si>
  <si>
    <t>Velké výzkumné infrastruktury CEITEC Nano a LNSM budou od roku 2020 financovány v rámci 1 konsorciálního projektu velké výzkumné infrastruktury. V tabulce jsou ale prozatím vedeny ještě samostatně, aby byly zřejmé jejich dílčí rozpočtové náklady.</t>
  </si>
  <si>
    <t>Velká výzkumná infrastruktura DARIAH-CZ bude od roku 2020 sloučena s velkou výzkumnou infrastrukturou LINDAT/CLARIN, vznikne tak velká výzkumná infrastruktura LINDAT/CLARIAH-CZ. Z tohoto důvodu nejsou pro léta 2020 až 2022 plánovany žádné finanční požadavky.</t>
  </si>
  <si>
    <t>*DARIAH-CZ</t>
  </si>
  <si>
    <t>*JHR-CZ</t>
  </si>
  <si>
    <t>Velká výzkumná infrastruktura JHR-CZ není předkládána ke schválení vládou ČR, jelikož byla pro poskytování účelové podpory MŠMT v období do roku 2022 schválena již usnesením vlády ČR ze dne 15. června 2015 č. 482. V tabulce je uvedena pro doplnění celkového přehledu.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</si>
</sst>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b/>
      <sz val="16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rgb="FF00000A"/>
      <name val="Calibri"/>
      <family val="2"/>
      <charset val="238"/>
    </font>
    <font>
      <sz val="12"/>
      <color rgb="FF00000A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75717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0E8F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/>
    <xf numFmtId="0" fontId="4" fillId="0" borderId="1" xfId="0" applyFont="1" applyFill="1" applyBorder="1"/>
    <xf numFmtId="0" fontId="3" fillId="2" borderId="2" xfId="0" applyFont="1" applyFill="1" applyBorder="1" applyAlignment="1">
      <alignment horizontal="left" vertical="center" indent="2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left" vertical="center" wrapText="1"/>
    </xf>
    <xf numFmtId="0" fontId="5" fillId="3" borderId="13" xfId="0" applyFont="1" applyFill="1" applyBorder="1" applyAlignment="1">
      <alignment horizontal="left" vertical="center"/>
    </xf>
    <xf numFmtId="3" fontId="5" fillId="3" borderId="14" xfId="0" applyNumberFormat="1" applyFont="1" applyFill="1" applyBorder="1" applyAlignment="1">
      <alignment horizontal="left" vertical="center"/>
    </xf>
    <xf numFmtId="3" fontId="6" fillId="3" borderId="15" xfId="0" applyNumberFormat="1" applyFont="1" applyFill="1" applyBorder="1" applyAlignment="1">
      <alignment horizontal="right" vertical="center"/>
    </xf>
    <xf numFmtId="3" fontId="6" fillId="3" borderId="16" xfId="0" applyNumberFormat="1" applyFont="1" applyFill="1" applyBorder="1" applyAlignment="1">
      <alignment horizontal="right" vertical="center"/>
    </xf>
    <xf numFmtId="3" fontId="7" fillId="3" borderId="17" xfId="0" applyNumberFormat="1" applyFont="1" applyFill="1" applyBorder="1" applyAlignment="1">
      <alignment horizontal="right" vertical="center"/>
    </xf>
    <xf numFmtId="0" fontId="8" fillId="0" borderId="1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/>
    </xf>
    <xf numFmtId="3" fontId="5" fillId="0" borderId="18" xfId="0" applyNumberFormat="1" applyFont="1" applyFill="1" applyBorder="1" applyAlignment="1">
      <alignment horizontal="left" vertical="center"/>
    </xf>
    <xf numFmtId="3" fontId="7" fillId="3" borderId="19" xfId="0" applyNumberFormat="1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center" vertical="center"/>
    </xf>
    <xf numFmtId="3" fontId="6" fillId="3" borderId="20" xfId="0" applyNumberFormat="1" applyFont="1" applyFill="1" applyBorder="1" applyAlignment="1">
      <alignment horizontal="right" vertical="center"/>
    </xf>
    <xf numFmtId="0" fontId="9" fillId="0" borderId="12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/>
    </xf>
    <xf numFmtId="3" fontId="9" fillId="0" borderId="18" xfId="0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/>
    </xf>
    <xf numFmtId="3" fontId="5" fillId="0" borderId="14" xfId="0" applyNumberFormat="1" applyFont="1" applyFill="1" applyBorder="1" applyAlignment="1">
      <alignment horizontal="left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left" vertical="center" wrapText="1"/>
    </xf>
    <xf numFmtId="0" fontId="5" fillId="4" borderId="12" xfId="0" applyFont="1" applyFill="1" applyBorder="1" applyAlignment="1">
      <alignment horizontal="left" vertical="center"/>
    </xf>
    <xf numFmtId="3" fontId="5" fillId="4" borderId="18" xfId="0" applyNumberFormat="1" applyFont="1" applyFill="1" applyBorder="1" applyAlignment="1">
      <alignment horizontal="left" vertical="center"/>
    </xf>
    <xf numFmtId="3" fontId="6" fillId="4" borderId="15" xfId="0" applyNumberFormat="1" applyFont="1" applyFill="1" applyBorder="1" applyAlignment="1">
      <alignment horizontal="right" vertical="center"/>
    </xf>
    <xf numFmtId="3" fontId="6" fillId="4" borderId="16" xfId="0" applyNumberFormat="1" applyFont="1" applyFill="1" applyBorder="1" applyAlignment="1">
      <alignment horizontal="right" vertical="center"/>
    </xf>
    <xf numFmtId="3" fontId="7" fillId="4" borderId="19" xfId="0" applyNumberFormat="1" applyFont="1" applyFill="1" applyBorder="1" applyAlignment="1">
      <alignment horizontal="right" vertical="center"/>
    </xf>
    <xf numFmtId="3" fontId="6" fillId="3" borderId="23" xfId="0" applyNumberFormat="1" applyFont="1" applyFill="1" applyBorder="1" applyAlignment="1">
      <alignment horizontal="right" vertical="center"/>
    </xf>
    <xf numFmtId="3" fontId="6" fillId="3" borderId="24" xfId="0" applyNumberFormat="1" applyFont="1" applyFill="1" applyBorder="1" applyAlignment="1">
      <alignment horizontal="right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left" vertical="center" wrapText="1"/>
    </xf>
    <xf numFmtId="0" fontId="6" fillId="0" borderId="25" xfId="0" applyFont="1" applyFill="1" applyBorder="1" applyAlignment="1">
      <alignment horizontal="left" vertical="center"/>
    </xf>
    <xf numFmtId="3" fontId="6" fillId="3" borderId="26" xfId="0" applyNumberFormat="1" applyFont="1" applyFill="1" applyBorder="1" applyAlignment="1">
      <alignment horizontal="right" vertical="center"/>
    </xf>
    <xf numFmtId="0" fontId="9" fillId="0" borderId="12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left" vertical="center"/>
    </xf>
    <xf numFmtId="3" fontId="5" fillId="4" borderId="20" xfId="0" applyNumberFormat="1" applyFont="1" applyFill="1" applyBorder="1" applyAlignment="1">
      <alignment horizontal="right" vertical="center"/>
    </xf>
    <xf numFmtId="3" fontId="6" fillId="0" borderId="23" xfId="0" applyNumberFormat="1" applyFont="1" applyFill="1" applyBorder="1" applyAlignment="1">
      <alignment horizontal="right" vertical="center"/>
    </xf>
    <xf numFmtId="3" fontId="5" fillId="4" borderId="18" xfId="0" applyNumberFormat="1" applyFont="1" applyFill="1" applyBorder="1" applyAlignment="1">
      <alignment horizontal="left" vertical="center" wrapText="1"/>
    </xf>
    <xf numFmtId="0" fontId="5" fillId="4" borderId="25" xfId="0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left" vertical="center" wrapText="1"/>
    </xf>
    <xf numFmtId="0" fontId="5" fillId="4" borderId="25" xfId="0" applyFont="1" applyFill="1" applyBorder="1" applyAlignment="1">
      <alignment horizontal="left" vertical="center"/>
    </xf>
    <xf numFmtId="3" fontId="5" fillId="4" borderId="27" xfId="0" applyNumberFormat="1" applyFont="1" applyFill="1" applyBorder="1" applyAlignment="1">
      <alignment horizontal="left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left" vertical="center" wrapText="1"/>
    </xf>
    <xf numFmtId="3" fontId="3" fillId="5" borderId="5" xfId="0" applyNumberFormat="1" applyFont="1" applyFill="1" applyBorder="1" applyAlignment="1">
      <alignment horizontal="right" vertical="center"/>
    </xf>
    <xf numFmtId="3" fontId="3" fillId="5" borderId="28" xfId="0" applyNumberFormat="1" applyFont="1" applyFill="1" applyBorder="1" applyAlignment="1">
      <alignment horizontal="right" vertical="center"/>
    </xf>
    <xf numFmtId="3" fontId="3" fillId="5" borderId="29" xfId="0" applyNumberFormat="1" applyFont="1" applyFill="1" applyBorder="1" applyAlignment="1">
      <alignment horizontal="right" vertical="center"/>
    </xf>
    <xf numFmtId="3" fontId="3" fillId="5" borderId="9" xfId="0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3" fontId="3" fillId="0" borderId="9" xfId="0" applyNumberFormat="1" applyFont="1" applyFill="1" applyBorder="1" applyAlignment="1">
      <alignment horizontal="right" vertical="center"/>
    </xf>
    <xf numFmtId="10" fontId="3" fillId="5" borderId="5" xfId="0" applyNumberFormat="1" applyFont="1" applyFill="1" applyBorder="1" applyAlignment="1">
      <alignment horizontal="right" vertical="center"/>
    </xf>
    <xf numFmtId="10" fontId="3" fillId="5" borderId="10" xfId="0" applyNumberFormat="1" applyFont="1" applyFill="1" applyBorder="1" applyAlignment="1">
      <alignment horizontal="right" vertical="center"/>
    </xf>
    <xf numFmtId="10" fontId="3" fillId="5" borderId="11" xfId="0" applyNumberFormat="1" applyFont="1" applyFill="1" applyBorder="1" applyAlignment="1">
      <alignment horizontal="right" vertical="center"/>
    </xf>
    <xf numFmtId="3" fontId="3" fillId="0" borderId="4" xfId="0" applyNumberFormat="1" applyFont="1" applyFill="1" applyBorder="1" applyAlignment="1">
      <alignment horizontal="right" vertical="center"/>
    </xf>
    <xf numFmtId="4" fontId="3" fillId="5" borderId="30" xfId="0" applyNumberFormat="1" applyFont="1" applyFill="1" applyBorder="1" applyAlignment="1">
      <alignment horizontal="right" vertical="center"/>
    </xf>
    <xf numFmtId="4" fontId="3" fillId="5" borderId="31" xfId="0" applyNumberFormat="1" applyFont="1" applyFill="1" applyBorder="1" applyAlignment="1">
      <alignment horizontal="right" vertical="center"/>
    </xf>
    <xf numFmtId="4" fontId="3" fillId="5" borderId="32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left" vertical="center"/>
    </xf>
    <xf numFmtId="3" fontId="11" fillId="0" borderId="0" xfId="0" applyNumberFormat="1" applyFont="1" applyFill="1" applyBorder="1"/>
    <xf numFmtId="3" fontId="4" fillId="0" borderId="0" xfId="0" applyNumberFormat="1" applyFont="1" applyFill="1" applyBorder="1"/>
    <xf numFmtId="0" fontId="4" fillId="0" borderId="0" xfId="0" applyFont="1" applyFill="1" applyBorder="1" applyAlignment="1">
      <alignment horizontal="left" vertical="center"/>
    </xf>
    <xf numFmtId="3" fontId="6" fillId="0" borderId="15" xfId="0" applyNumberFormat="1" applyFont="1" applyFill="1" applyBorder="1" applyAlignment="1">
      <alignment horizontal="right" vertical="center"/>
    </xf>
    <xf numFmtId="3" fontId="7" fillId="0" borderId="19" xfId="0" applyNumberFormat="1" applyFont="1" applyFill="1" applyBorder="1" applyAlignment="1">
      <alignment horizontal="right" vertical="center"/>
    </xf>
    <xf numFmtId="3" fontId="7" fillId="0" borderId="22" xfId="0" applyNumberFormat="1" applyFont="1" applyFill="1" applyBorder="1" applyAlignment="1">
      <alignment horizontal="right" vertical="center"/>
    </xf>
    <xf numFmtId="3" fontId="7" fillId="6" borderId="19" xfId="0" applyNumberFormat="1" applyFont="1" applyFill="1" applyBorder="1" applyAlignment="1">
      <alignment horizontal="right" vertical="center"/>
    </xf>
    <xf numFmtId="3" fontId="6" fillId="0" borderId="16" xfId="0" applyNumberFormat="1" applyFont="1" applyFill="1" applyBorder="1" applyAlignment="1">
      <alignment horizontal="right" vertical="center"/>
    </xf>
    <xf numFmtId="3" fontId="6" fillId="6" borderId="16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0" fillId="0" borderId="0" xfId="0" applyAlignment="1"/>
    <xf numFmtId="3" fontId="11" fillId="0" borderId="0" xfId="0" applyNumberFormat="1" applyFont="1" applyFill="1" applyBorder="1" applyAlignment="1"/>
    <xf numFmtId="3" fontId="4" fillId="0" borderId="0" xfId="0" applyNumberFormat="1" applyFont="1" applyFill="1" applyBorder="1" applyAlignment="1"/>
    <xf numFmtId="0" fontId="9" fillId="6" borderId="12" xfId="0" applyFont="1" applyFill="1" applyBorder="1" applyAlignment="1">
      <alignment horizontal="center" vertical="center"/>
    </xf>
    <xf numFmtId="0" fontId="5" fillId="6" borderId="21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left" vertical="center" wrapText="1"/>
    </xf>
    <xf numFmtId="0" fontId="5" fillId="6" borderId="12" xfId="0" applyFont="1" applyFill="1" applyBorder="1" applyAlignment="1">
      <alignment horizontal="left" vertical="center"/>
    </xf>
    <xf numFmtId="3" fontId="5" fillId="6" borderId="18" xfId="0" applyNumberFormat="1" applyFont="1" applyFill="1" applyBorder="1" applyAlignment="1">
      <alignment horizontal="left" vertical="center"/>
    </xf>
    <xf numFmtId="3" fontId="6" fillId="6" borderId="23" xfId="0" applyNumberFormat="1" applyFont="1" applyFill="1" applyBorder="1" applyAlignment="1">
      <alignment horizontal="right" vertical="center"/>
    </xf>
    <xf numFmtId="3" fontId="6" fillId="7" borderId="23" xfId="0" applyNumberFormat="1" applyFont="1" applyFill="1" applyBorder="1" applyAlignment="1">
      <alignment horizontal="right" vertical="center"/>
    </xf>
    <xf numFmtId="3" fontId="6" fillId="7" borderId="24" xfId="0" applyNumberFormat="1" applyFont="1" applyFill="1" applyBorder="1" applyAlignment="1">
      <alignment horizontal="right" vertical="center"/>
    </xf>
    <xf numFmtId="3" fontId="7" fillId="7" borderId="19" xfId="0" applyNumberFormat="1" applyFont="1" applyFill="1" applyBorder="1" applyAlignment="1">
      <alignment horizontal="right" vertical="center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2" borderId="7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tr/Downloads/Velk&#233;%20v&#253;zkumn&#233;%20infrastruktury_2019-2022_V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nční rámec"/>
      <sheetName val="Finanční rámec - pokrácený"/>
    </sheetNames>
    <sheetDataSet>
      <sheetData sheetId="0">
        <row r="49">
          <cell r="I49">
            <v>0</v>
          </cell>
          <cell r="J49">
            <v>0</v>
          </cell>
        </row>
      </sheetData>
      <sheetData sheetId="1">
        <row r="58">
          <cell r="I58">
            <v>0.99772339549385258</v>
          </cell>
          <cell r="J58">
            <v>0.91762993591919439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93"/>
  <sheetViews>
    <sheetView tabSelected="1" topLeftCell="B1" zoomScale="70" zoomScaleNormal="70" zoomScaleSheetLayoutView="40" workbookViewId="0">
      <selection activeCell="B1" sqref="B1"/>
    </sheetView>
  </sheetViews>
  <sheetFormatPr defaultRowHeight="14.5" x14ac:dyDescent="0.35"/>
  <cols>
    <col min="2" max="2" width="32.54296875" customWidth="1"/>
    <col min="3" max="4" width="16.54296875" customWidth="1"/>
    <col min="5" max="5" width="32.54296875" customWidth="1"/>
    <col min="6" max="6" width="82.54296875" customWidth="1"/>
    <col min="7" max="7" width="52.54296875" customWidth="1"/>
    <col min="8" max="11" width="15.54296875" customWidth="1"/>
    <col min="12" max="12" width="27.54296875" customWidth="1"/>
  </cols>
  <sheetData>
    <row r="1" spans="2:12" ht="21" x14ac:dyDescent="0.5">
      <c r="B1" s="2" t="s">
        <v>153</v>
      </c>
      <c r="C1" s="3"/>
      <c r="D1" s="3"/>
      <c r="E1" s="3"/>
      <c r="F1" s="4"/>
      <c r="G1" s="5"/>
      <c r="H1" s="5"/>
      <c r="I1" s="5"/>
      <c r="J1" s="5"/>
      <c r="K1" s="5"/>
      <c r="L1" s="5"/>
    </row>
    <row r="2" spans="2:12" ht="15" thickBot="1" x14ac:dyDescent="0.4">
      <c r="B2" s="5"/>
      <c r="C2" s="5"/>
      <c r="D2" s="5"/>
      <c r="E2" s="5"/>
      <c r="F2" s="4"/>
      <c r="G2" s="5"/>
      <c r="H2" s="5"/>
      <c r="I2" s="5"/>
      <c r="J2" s="6"/>
      <c r="K2" s="5"/>
      <c r="L2" s="5" t="s">
        <v>0</v>
      </c>
    </row>
    <row r="3" spans="2:12" ht="30" customHeight="1" thickBot="1" x14ac:dyDescent="0.4">
      <c r="B3" s="7" t="s">
        <v>154</v>
      </c>
      <c r="C3" s="8"/>
      <c r="D3" s="8"/>
      <c r="E3" s="8"/>
      <c r="F3" s="9"/>
      <c r="G3" s="10"/>
      <c r="H3" s="120" t="s">
        <v>1</v>
      </c>
      <c r="I3" s="121"/>
      <c r="J3" s="121"/>
      <c r="K3" s="122"/>
      <c r="L3" s="11" t="s">
        <v>1</v>
      </c>
    </row>
    <row r="4" spans="2:12" ht="30" customHeight="1" thickBot="1" x14ac:dyDescent="0.4">
      <c r="B4" s="12" t="s">
        <v>2</v>
      </c>
      <c r="C4" s="12" t="s">
        <v>3</v>
      </c>
      <c r="D4" s="12" t="s">
        <v>155</v>
      </c>
      <c r="E4" s="12" t="s">
        <v>4</v>
      </c>
      <c r="F4" s="12" t="s">
        <v>5</v>
      </c>
      <c r="G4" s="13" t="s">
        <v>6</v>
      </c>
      <c r="H4" s="10">
        <v>2019</v>
      </c>
      <c r="I4" s="14">
        <v>2020</v>
      </c>
      <c r="J4" s="14">
        <v>2021</v>
      </c>
      <c r="K4" s="15">
        <v>2022</v>
      </c>
      <c r="L4" s="16" t="s">
        <v>152</v>
      </c>
    </row>
    <row r="5" spans="2:12" ht="30" customHeight="1" x14ac:dyDescent="0.35">
      <c r="B5" s="17" t="s">
        <v>7</v>
      </c>
      <c r="C5" s="18">
        <v>5</v>
      </c>
      <c r="D5" s="18" t="s">
        <v>8</v>
      </c>
      <c r="E5" s="19" t="s">
        <v>9</v>
      </c>
      <c r="F5" s="20" t="s">
        <v>10</v>
      </c>
      <c r="G5" s="21" t="s">
        <v>11</v>
      </c>
      <c r="H5" s="22"/>
      <c r="I5" s="23">
        <v>19358</v>
      </c>
      <c r="J5" s="23">
        <v>9488</v>
      </c>
      <c r="K5" s="24">
        <v>9326</v>
      </c>
      <c r="L5" s="25">
        <f t="shared" ref="L5:L56" si="0">SUM(H5:K5)</f>
        <v>38172</v>
      </c>
    </row>
    <row r="6" spans="2:12" ht="30" customHeight="1" x14ac:dyDescent="0.35">
      <c r="B6" s="17" t="s">
        <v>7</v>
      </c>
      <c r="C6" s="17">
        <v>5</v>
      </c>
      <c r="D6" s="17" t="s">
        <v>8</v>
      </c>
      <c r="E6" s="26" t="s">
        <v>12</v>
      </c>
      <c r="F6" s="27" t="s">
        <v>13</v>
      </c>
      <c r="G6" s="28" t="s">
        <v>14</v>
      </c>
      <c r="H6" s="29"/>
      <c r="I6" s="23">
        <v>20066</v>
      </c>
      <c r="J6" s="23">
        <v>19178</v>
      </c>
      <c r="K6" s="24">
        <v>18909</v>
      </c>
      <c r="L6" s="30">
        <f t="shared" si="0"/>
        <v>58153</v>
      </c>
    </row>
    <row r="7" spans="2:12" ht="30" customHeight="1" x14ac:dyDescent="0.35">
      <c r="B7" s="17" t="s">
        <v>7</v>
      </c>
      <c r="C7" s="17">
        <v>5</v>
      </c>
      <c r="D7" s="17" t="s">
        <v>8</v>
      </c>
      <c r="E7" s="31" t="s">
        <v>15</v>
      </c>
      <c r="F7" s="27" t="s">
        <v>16</v>
      </c>
      <c r="G7" s="28" t="s">
        <v>11</v>
      </c>
      <c r="H7" s="29"/>
      <c r="I7" s="23">
        <v>94804</v>
      </c>
      <c r="J7" s="23">
        <v>87358</v>
      </c>
      <c r="K7" s="24">
        <v>85790</v>
      </c>
      <c r="L7" s="30">
        <f t="shared" si="0"/>
        <v>267952</v>
      </c>
    </row>
    <row r="8" spans="2:12" ht="30" customHeight="1" x14ac:dyDescent="0.35">
      <c r="B8" s="17" t="s">
        <v>7</v>
      </c>
      <c r="C8" s="17">
        <v>5</v>
      </c>
      <c r="D8" s="17" t="s">
        <v>8</v>
      </c>
      <c r="E8" s="31" t="s">
        <v>17</v>
      </c>
      <c r="F8" s="27" t="s">
        <v>18</v>
      </c>
      <c r="G8" s="28" t="s">
        <v>11</v>
      </c>
      <c r="H8" s="29"/>
      <c r="I8" s="23">
        <v>21314</v>
      </c>
      <c r="J8" s="23">
        <v>18367</v>
      </c>
      <c r="K8" s="24">
        <v>18048</v>
      </c>
      <c r="L8" s="99">
        <f t="shared" si="0"/>
        <v>57729</v>
      </c>
    </row>
    <row r="9" spans="2:12" ht="30" customHeight="1" x14ac:dyDescent="0.35">
      <c r="B9" s="17" t="s">
        <v>7</v>
      </c>
      <c r="C9" s="17">
        <v>5</v>
      </c>
      <c r="D9" s="17" t="s">
        <v>19</v>
      </c>
      <c r="E9" s="31" t="s">
        <v>20</v>
      </c>
      <c r="F9" s="27" t="s">
        <v>21</v>
      </c>
      <c r="G9" s="28" t="s">
        <v>22</v>
      </c>
      <c r="H9" s="32">
        <v>1928</v>
      </c>
      <c r="I9" s="23">
        <v>1175</v>
      </c>
      <c r="J9" s="23">
        <v>420</v>
      </c>
      <c r="K9" s="24">
        <v>412</v>
      </c>
      <c r="L9" s="99">
        <f t="shared" si="0"/>
        <v>3935</v>
      </c>
    </row>
    <row r="10" spans="2:12" ht="30" customHeight="1" x14ac:dyDescent="0.35">
      <c r="B10" s="17" t="s">
        <v>7</v>
      </c>
      <c r="C10" s="17">
        <v>5</v>
      </c>
      <c r="D10" s="17" t="s">
        <v>8</v>
      </c>
      <c r="E10" s="26" t="s">
        <v>23</v>
      </c>
      <c r="F10" s="33" t="s">
        <v>24</v>
      </c>
      <c r="G10" s="34" t="s">
        <v>22</v>
      </c>
      <c r="H10" s="35"/>
      <c r="I10" s="23">
        <v>4540</v>
      </c>
      <c r="J10" s="98">
        <v>4240</v>
      </c>
      <c r="K10" s="24">
        <v>4218</v>
      </c>
      <c r="L10" s="99">
        <f t="shared" si="0"/>
        <v>12998</v>
      </c>
    </row>
    <row r="11" spans="2:12" ht="30" customHeight="1" x14ac:dyDescent="0.35">
      <c r="B11" s="17" t="s">
        <v>7</v>
      </c>
      <c r="C11" s="17">
        <v>5</v>
      </c>
      <c r="D11" s="17" t="s">
        <v>8</v>
      </c>
      <c r="E11" s="31" t="s">
        <v>25</v>
      </c>
      <c r="F11" s="27" t="s">
        <v>26</v>
      </c>
      <c r="G11" s="28" t="s">
        <v>27</v>
      </c>
      <c r="H11" s="29"/>
      <c r="I11" s="23">
        <v>9628</v>
      </c>
      <c r="J11" s="23">
        <v>9176</v>
      </c>
      <c r="K11" s="24">
        <v>8994</v>
      </c>
      <c r="L11" s="99">
        <f t="shared" si="0"/>
        <v>27798</v>
      </c>
    </row>
    <row r="12" spans="2:12" ht="30" customHeight="1" x14ac:dyDescent="0.35">
      <c r="B12" s="17" t="s">
        <v>7</v>
      </c>
      <c r="C12" s="36">
        <v>5</v>
      </c>
      <c r="D12" s="17" t="s">
        <v>19</v>
      </c>
      <c r="E12" s="37" t="s">
        <v>28</v>
      </c>
      <c r="F12" s="38" t="s">
        <v>29</v>
      </c>
      <c r="G12" s="39" t="s">
        <v>30</v>
      </c>
      <c r="H12" s="32">
        <v>15876</v>
      </c>
      <c r="I12" s="23">
        <v>16157</v>
      </c>
      <c r="J12" s="23">
        <v>15157</v>
      </c>
      <c r="K12" s="24">
        <v>15152</v>
      </c>
      <c r="L12" s="99">
        <f t="shared" si="0"/>
        <v>62342</v>
      </c>
    </row>
    <row r="13" spans="2:12" ht="30" customHeight="1" x14ac:dyDescent="0.35">
      <c r="B13" s="17" t="s">
        <v>7</v>
      </c>
      <c r="C13" s="17">
        <v>5</v>
      </c>
      <c r="D13" s="17" t="s">
        <v>8</v>
      </c>
      <c r="E13" s="31" t="s">
        <v>31</v>
      </c>
      <c r="F13" s="27" t="s">
        <v>32</v>
      </c>
      <c r="G13" s="28" t="s">
        <v>27</v>
      </c>
      <c r="H13" s="29"/>
      <c r="I13" s="23">
        <v>4440</v>
      </c>
      <c r="J13" s="23">
        <v>4261</v>
      </c>
      <c r="K13" s="24">
        <v>4332</v>
      </c>
      <c r="L13" s="99">
        <f t="shared" si="0"/>
        <v>13033</v>
      </c>
    </row>
    <row r="14" spans="2:12" ht="30" customHeight="1" x14ac:dyDescent="0.35">
      <c r="B14" s="40" t="s">
        <v>7</v>
      </c>
      <c r="C14" s="40">
        <v>4</v>
      </c>
      <c r="D14" s="40" t="s">
        <v>8</v>
      </c>
      <c r="E14" s="41" t="s">
        <v>33</v>
      </c>
      <c r="F14" s="42" t="s">
        <v>34</v>
      </c>
      <c r="G14" s="43" t="s">
        <v>27</v>
      </c>
      <c r="H14" s="44"/>
      <c r="I14" s="23">
        <v>10726</v>
      </c>
      <c r="J14" s="23">
        <v>10954</v>
      </c>
      <c r="K14" s="24">
        <v>10736</v>
      </c>
      <c r="L14" s="100">
        <f t="shared" si="0"/>
        <v>32416</v>
      </c>
    </row>
    <row r="15" spans="2:12" ht="30" customHeight="1" x14ac:dyDescent="0.35">
      <c r="B15" s="45" t="s">
        <v>7</v>
      </c>
      <c r="C15" s="45">
        <v>4</v>
      </c>
      <c r="D15" s="46" t="s">
        <v>8</v>
      </c>
      <c r="E15" s="47" t="s">
        <v>35</v>
      </c>
      <c r="F15" s="48" t="s">
        <v>36</v>
      </c>
      <c r="G15" s="49" t="s">
        <v>37</v>
      </c>
      <c r="H15" s="50"/>
      <c r="I15" s="51">
        <v>55995</v>
      </c>
      <c r="J15" s="51">
        <v>54029</v>
      </c>
      <c r="K15" s="52">
        <v>55557</v>
      </c>
      <c r="L15" s="101">
        <f t="shared" si="0"/>
        <v>165581</v>
      </c>
    </row>
    <row r="16" spans="2:12" ht="30" customHeight="1" x14ac:dyDescent="0.35">
      <c r="B16" s="45" t="s">
        <v>7</v>
      </c>
      <c r="C16" s="45">
        <v>4</v>
      </c>
      <c r="D16" s="46" t="s">
        <v>8</v>
      </c>
      <c r="E16" s="47" t="s">
        <v>38</v>
      </c>
      <c r="F16" s="48" t="s">
        <v>39</v>
      </c>
      <c r="G16" s="49" t="s">
        <v>11</v>
      </c>
      <c r="H16" s="50"/>
      <c r="I16" s="51">
        <v>14879</v>
      </c>
      <c r="J16" s="51">
        <v>14369</v>
      </c>
      <c r="K16" s="52">
        <v>14787</v>
      </c>
      <c r="L16" s="101">
        <f t="shared" si="0"/>
        <v>44035</v>
      </c>
    </row>
    <row r="17" spans="2:12" ht="30" customHeight="1" x14ac:dyDescent="0.35">
      <c r="B17" s="17" t="s">
        <v>7</v>
      </c>
      <c r="C17" s="17">
        <v>4</v>
      </c>
      <c r="D17" s="17" t="s">
        <v>19</v>
      </c>
      <c r="E17" s="31" t="s">
        <v>43</v>
      </c>
      <c r="F17" s="27" t="s">
        <v>44</v>
      </c>
      <c r="G17" s="28" t="s">
        <v>45</v>
      </c>
      <c r="H17" s="32">
        <v>13076</v>
      </c>
      <c r="I17" s="23">
        <v>18394</v>
      </c>
      <c r="J17" s="23">
        <v>17957</v>
      </c>
      <c r="K17" s="24">
        <v>17711</v>
      </c>
      <c r="L17" s="30">
        <f t="shared" si="0"/>
        <v>67138</v>
      </c>
    </row>
    <row r="18" spans="2:12" ht="30" customHeight="1" x14ac:dyDescent="0.35">
      <c r="B18" s="17" t="s">
        <v>7</v>
      </c>
      <c r="C18" s="17">
        <v>4</v>
      </c>
      <c r="D18" s="40" t="s">
        <v>8</v>
      </c>
      <c r="E18" s="31" t="s">
        <v>46</v>
      </c>
      <c r="F18" s="27" t="s">
        <v>47</v>
      </c>
      <c r="G18" s="28" t="s">
        <v>11</v>
      </c>
      <c r="H18" s="29"/>
      <c r="I18" s="23">
        <v>141803</v>
      </c>
      <c r="J18" s="23">
        <v>173304</v>
      </c>
      <c r="K18" s="24">
        <v>170232</v>
      </c>
      <c r="L18" s="30">
        <f t="shared" si="0"/>
        <v>485339</v>
      </c>
    </row>
    <row r="19" spans="2:12" ht="30" customHeight="1" x14ac:dyDescent="0.35">
      <c r="B19" s="17" t="s">
        <v>7</v>
      </c>
      <c r="C19" s="17">
        <v>4</v>
      </c>
      <c r="D19" s="40" t="s">
        <v>8</v>
      </c>
      <c r="E19" s="31" t="s">
        <v>48</v>
      </c>
      <c r="F19" s="27" t="s">
        <v>49</v>
      </c>
      <c r="G19" s="28" t="s">
        <v>50</v>
      </c>
      <c r="H19" s="29"/>
      <c r="I19" s="23">
        <v>10646</v>
      </c>
      <c r="J19" s="23">
        <v>10035</v>
      </c>
      <c r="K19" s="24">
        <v>10076</v>
      </c>
      <c r="L19" s="99">
        <f t="shared" si="0"/>
        <v>30757</v>
      </c>
    </row>
    <row r="20" spans="2:12" ht="30" customHeight="1" x14ac:dyDescent="0.35">
      <c r="B20" s="17" t="s">
        <v>7</v>
      </c>
      <c r="C20" s="17">
        <v>4</v>
      </c>
      <c r="D20" s="40" t="s">
        <v>8</v>
      </c>
      <c r="E20" s="31" t="s">
        <v>51</v>
      </c>
      <c r="F20" s="27" t="s">
        <v>52</v>
      </c>
      <c r="G20" s="28" t="s">
        <v>53</v>
      </c>
      <c r="H20" s="29"/>
      <c r="I20" s="23">
        <v>11851</v>
      </c>
      <c r="J20" s="23">
        <v>11039</v>
      </c>
      <c r="K20" s="24">
        <v>10959</v>
      </c>
      <c r="L20" s="30">
        <f t="shared" si="0"/>
        <v>33849</v>
      </c>
    </row>
    <row r="21" spans="2:12" ht="30" customHeight="1" x14ac:dyDescent="0.35">
      <c r="B21" s="17" t="s">
        <v>7</v>
      </c>
      <c r="C21" s="17">
        <v>4</v>
      </c>
      <c r="D21" s="40" t="s">
        <v>8</v>
      </c>
      <c r="E21" s="31" t="s">
        <v>54</v>
      </c>
      <c r="F21" s="27" t="s">
        <v>55</v>
      </c>
      <c r="G21" s="28" t="s">
        <v>11</v>
      </c>
      <c r="H21" s="29"/>
      <c r="I21" s="23">
        <v>12847</v>
      </c>
      <c r="J21" s="23">
        <v>11918</v>
      </c>
      <c r="K21" s="24">
        <v>11689</v>
      </c>
      <c r="L21" s="30">
        <f t="shared" si="0"/>
        <v>36454</v>
      </c>
    </row>
    <row r="22" spans="2:12" ht="30" customHeight="1" x14ac:dyDescent="0.35">
      <c r="B22" s="17" t="s">
        <v>7</v>
      </c>
      <c r="C22" s="17">
        <v>4</v>
      </c>
      <c r="D22" s="40" t="s">
        <v>8</v>
      </c>
      <c r="E22" s="31" t="s">
        <v>56</v>
      </c>
      <c r="F22" s="27" t="s">
        <v>57</v>
      </c>
      <c r="G22" s="28" t="s">
        <v>58</v>
      </c>
      <c r="H22" s="29"/>
      <c r="I22" s="23">
        <v>22449</v>
      </c>
      <c r="J22" s="98">
        <v>20727</v>
      </c>
      <c r="K22" s="102">
        <v>20393</v>
      </c>
      <c r="L22" s="99">
        <f t="shared" si="0"/>
        <v>63569</v>
      </c>
    </row>
    <row r="23" spans="2:12" ht="30" customHeight="1" x14ac:dyDescent="0.35">
      <c r="B23" s="17" t="s">
        <v>7</v>
      </c>
      <c r="C23" s="17">
        <v>4</v>
      </c>
      <c r="D23" s="40" t="s">
        <v>8</v>
      </c>
      <c r="E23" s="31" t="s">
        <v>59</v>
      </c>
      <c r="F23" s="27" t="s">
        <v>60</v>
      </c>
      <c r="G23" s="28" t="s">
        <v>53</v>
      </c>
      <c r="H23" s="29"/>
      <c r="I23" s="23">
        <v>7622</v>
      </c>
      <c r="J23" s="98">
        <v>7050</v>
      </c>
      <c r="K23" s="102">
        <v>6950</v>
      </c>
      <c r="L23" s="99">
        <f t="shared" si="0"/>
        <v>21622</v>
      </c>
    </row>
    <row r="24" spans="2:12" ht="30" customHeight="1" x14ac:dyDescent="0.35">
      <c r="B24" s="17" t="s">
        <v>7</v>
      </c>
      <c r="C24" s="17">
        <v>4</v>
      </c>
      <c r="D24" s="40" t="s">
        <v>8</v>
      </c>
      <c r="E24" s="31" t="s">
        <v>61</v>
      </c>
      <c r="F24" s="27" t="s">
        <v>62</v>
      </c>
      <c r="G24" s="28" t="s">
        <v>30</v>
      </c>
      <c r="H24" s="29"/>
      <c r="I24" s="23">
        <v>16247</v>
      </c>
      <c r="J24" s="98">
        <v>15574</v>
      </c>
      <c r="K24" s="102">
        <v>15688</v>
      </c>
      <c r="L24" s="99">
        <f t="shared" si="0"/>
        <v>47509</v>
      </c>
    </row>
    <row r="25" spans="2:12" ht="30" customHeight="1" x14ac:dyDescent="0.35">
      <c r="B25" s="17" t="s">
        <v>63</v>
      </c>
      <c r="C25" s="17">
        <v>5</v>
      </c>
      <c r="D25" s="17" t="s">
        <v>8</v>
      </c>
      <c r="E25" s="31" t="s">
        <v>64</v>
      </c>
      <c r="F25" s="27" t="s">
        <v>65</v>
      </c>
      <c r="G25" s="28" t="s">
        <v>58</v>
      </c>
      <c r="H25" s="29"/>
      <c r="I25" s="23">
        <v>21551</v>
      </c>
      <c r="J25" s="98">
        <v>20739</v>
      </c>
      <c r="K25" s="102">
        <v>21225</v>
      </c>
      <c r="L25" s="99">
        <f t="shared" si="0"/>
        <v>63515</v>
      </c>
    </row>
    <row r="26" spans="2:12" ht="30" customHeight="1" x14ac:dyDescent="0.35">
      <c r="B26" s="17" t="s">
        <v>63</v>
      </c>
      <c r="C26" s="17">
        <v>5</v>
      </c>
      <c r="D26" s="17" t="s">
        <v>8</v>
      </c>
      <c r="E26" s="31" t="s">
        <v>66</v>
      </c>
      <c r="F26" s="27" t="s">
        <v>67</v>
      </c>
      <c r="G26" s="28" t="s">
        <v>27</v>
      </c>
      <c r="H26" s="29"/>
      <c r="I26" s="23">
        <v>2514</v>
      </c>
      <c r="J26" s="98">
        <v>2329</v>
      </c>
      <c r="K26" s="102">
        <v>2299</v>
      </c>
      <c r="L26" s="99">
        <f t="shared" si="0"/>
        <v>7142</v>
      </c>
    </row>
    <row r="27" spans="2:12" ht="30" customHeight="1" x14ac:dyDescent="0.35">
      <c r="B27" s="17" t="s">
        <v>63</v>
      </c>
      <c r="C27" s="17">
        <v>4</v>
      </c>
      <c r="D27" s="40" t="s">
        <v>8</v>
      </c>
      <c r="E27" s="31" t="s">
        <v>68</v>
      </c>
      <c r="F27" s="27" t="s">
        <v>69</v>
      </c>
      <c r="G27" s="28" t="s">
        <v>70</v>
      </c>
      <c r="H27" s="29"/>
      <c r="I27" s="23">
        <v>16922</v>
      </c>
      <c r="J27" s="98">
        <v>15871</v>
      </c>
      <c r="K27" s="102">
        <v>15863</v>
      </c>
      <c r="L27" s="99">
        <f t="shared" si="0"/>
        <v>48656</v>
      </c>
    </row>
    <row r="28" spans="2:12" ht="30" customHeight="1" x14ac:dyDescent="0.35">
      <c r="B28" s="17" t="s">
        <v>63</v>
      </c>
      <c r="C28" s="17">
        <v>4</v>
      </c>
      <c r="D28" s="40" t="s">
        <v>19</v>
      </c>
      <c r="E28" s="31" t="s">
        <v>71</v>
      </c>
      <c r="F28" s="27" t="s">
        <v>72</v>
      </c>
      <c r="G28" s="28" t="s">
        <v>73</v>
      </c>
      <c r="H28" s="32">
        <v>10380</v>
      </c>
      <c r="I28" s="23">
        <v>10554</v>
      </c>
      <c r="J28" s="98">
        <v>9874</v>
      </c>
      <c r="K28" s="102">
        <v>9842</v>
      </c>
      <c r="L28" s="99">
        <f t="shared" si="0"/>
        <v>40650</v>
      </c>
    </row>
    <row r="29" spans="2:12" ht="30" customHeight="1" x14ac:dyDescent="0.35">
      <c r="B29" s="110" t="s">
        <v>63</v>
      </c>
      <c r="C29" s="110">
        <v>4</v>
      </c>
      <c r="D29" s="111" t="s">
        <v>8</v>
      </c>
      <c r="E29" s="112" t="s">
        <v>164</v>
      </c>
      <c r="F29" s="113" t="s">
        <v>74</v>
      </c>
      <c r="G29" s="114" t="s">
        <v>75</v>
      </c>
      <c r="H29" s="115"/>
      <c r="I29" s="116">
        <v>3910</v>
      </c>
      <c r="J29" s="117">
        <v>84410</v>
      </c>
      <c r="K29" s="118">
        <v>84410</v>
      </c>
      <c r="L29" s="119">
        <v>172730</v>
      </c>
    </row>
    <row r="30" spans="2:12" ht="30" customHeight="1" x14ac:dyDescent="0.35">
      <c r="B30" s="17" t="s">
        <v>63</v>
      </c>
      <c r="C30" s="17">
        <v>4</v>
      </c>
      <c r="D30" s="40" t="s">
        <v>8</v>
      </c>
      <c r="E30" s="31" t="s">
        <v>76</v>
      </c>
      <c r="F30" s="27" t="s">
        <v>77</v>
      </c>
      <c r="G30" s="28" t="s">
        <v>75</v>
      </c>
      <c r="H30" s="29"/>
      <c r="I30" s="23">
        <v>96202</v>
      </c>
      <c r="J30" s="98">
        <v>89145</v>
      </c>
      <c r="K30" s="102">
        <v>87801</v>
      </c>
      <c r="L30" s="99">
        <f t="shared" si="0"/>
        <v>273148</v>
      </c>
    </row>
    <row r="31" spans="2:12" ht="30" customHeight="1" x14ac:dyDescent="0.35">
      <c r="B31" s="17" t="s">
        <v>78</v>
      </c>
      <c r="C31" s="17">
        <v>5</v>
      </c>
      <c r="D31" s="17" t="s">
        <v>8</v>
      </c>
      <c r="E31" s="31" t="s">
        <v>79</v>
      </c>
      <c r="F31" s="27" t="s">
        <v>80</v>
      </c>
      <c r="G31" s="28" t="s">
        <v>45</v>
      </c>
      <c r="H31" s="29"/>
      <c r="I31" s="23">
        <v>58011</v>
      </c>
      <c r="J31" s="98">
        <v>53354</v>
      </c>
      <c r="K31" s="102">
        <v>52292</v>
      </c>
      <c r="L31" s="99">
        <f t="shared" si="0"/>
        <v>163657</v>
      </c>
    </row>
    <row r="32" spans="2:12" ht="30" customHeight="1" x14ac:dyDescent="0.35">
      <c r="B32" s="17" t="s">
        <v>40</v>
      </c>
      <c r="C32" s="17">
        <v>4</v>
      </c>
      <c r="D32" s="40" t="s">
        <v>8</v>
      </c>
      <c r="E32" s="31" t="s">
        <v>81</v>
      </c>
      <c r="F32" s="27" t="s">
        <v>82</v>
      </c>
      <c r="G32" s="28" t="s">
        <v>83</v>
      </c>
      <c r="H32" s="29"/>
      <c r="I32" s="23">
        <v>29383</v>
      </c>
      <c r="J32" s="98">
        <v>27667</v>
      </c>
      <c r="K32" s="102">
        <v>27494</v>
      </c>
      <c r="L32" s="99">
        <f t="shared" si="0"/>
        <v>84544</v>
      </c>
    </row>
    <row r="33" spans="2:12" ht="30" customHeight="1" x14ac:dyDescent="0.35">
      <c r="B33" s="17" t="s">
        <v>40</v>
      </c>
      <c r="C33" s="17">
        <v>4</v>
      </c>
      <c r="D33" s="40" t="s">
        <v>19</v>
      </c>
      <c r="E33" s="37" t="s">
        <v>84</v>
      </c>
      <c r="F33" s="27" t="s">
        <v>85</v>
      </c>
      <c r="G33" s="28" t="s">
        <v>86</v>
      </c>
      <c r="H33" s="32">
        <v>17201</v>
      </c>
      <c r="I33" s="23">
        <v>17554</v>
      </c>
      <c r="J33" s="98">
        <v>16920</v>
      </c>
      <c r="K33" s="102">
        <v>16857</v>
      </c>
      <c r="L33" s="99">
        <f t="shared" si="0"/>
        <v>68532</v>
      </c>
    </row>
    <row r="34" spans="2:12" ht="30" customHeight="1" x14ac:dyDescent="0.35">
      <c r="B34" s="17" t="s">
        <v>40</v>
      </c>
      <c r="C34" s="17">
        <v>4</v>
      </c>
      <c r="D34" s="40" t="s">
        <v>8</v>
      </c>
      <c r="E34" s="31" t="s">
        <v>87</v>
      </c>
      <c r="F34" s="27" t="s">
        <v>87</v>
      </c>
      <c r="G34" s="28" t="s">
        <v>88</v>
      </c>
      <c r="H34" s="29"/>
      <c r="I34" s="23">
        <v>44670</v>
      </c>
      <c r="J34" s="98">
        <v>41995</v>
      </c>
      <c r="K34" s="102">
        <v>42054</v>
      </c>
      <c r="L34" s="99">
        <f t="shared" si="0"/>
        <v>128719</v>
      </c>
    </row>
    <row r="35" spans="2:12" ht="30" customHeight="1" x14ac:dyDescent="0.35">
      <c r="B35" s="17" t="s">
        <v>40</v>
      </c>
      <c r="C35" s="17">
        <v>4</v>
      </c>
      <c r="D35" s="40" t="s">
        <v>8</v>
      </c>
      <c r="E35" s="31" t="s">
        <v>159</v>
      </c>
      <c r="F35" s="27" t="s">
        <v>41</v>
      </c>
      <c r="G35" s="28" t="s">
        <v>42</v>
      </c>
      <c r="H35" s="29"/>
      <c r="I35" s="98">
        <v>38837</v>
      </c>
      <c r="J35" s="98">
        <v>35720</v>
      </c>
      <c r="K35" s="102">
        <v>35009</v>
      </c>
      <c r="L35" s="99">
        <f>SUM(H35:K35)</f>
        <v>109566</v>
      </c>
    </row>
    <row r="36" spans="2:12" ht="30" customHeight="1" x14ac:dyDescent="0.35">
      <c r="B36" s="17" t="s">
        <v>89</v>
      </c>
      <c r="C36" s="17">
        <v>5</v>
      </c>
      <c r="D36" s="17" t="s">
        <v>8</v>
      </c>
      <c r="E36" s="31" t="s">
        <v>90</v>
      </c>
      <c r="F36" s="27" t="s">
        <v>91</v>
      </c>
      <c r="G36" s="28" t="s">
        <v>92</v>
      </c>
      <c r="H36" s="29"/>
      <c r="I36" s="23">
        <v>48667</v>
      </c>
      <c r="J36" s="98">
        <v>46492</v>
      </c>
      <c r="K36" s="102">
        <v>46016</v>
      </c>
      <c r="L36" s="99">
        <f t="shared" si="0"/>
        <v>141175</v>
      </c>
    </row>
    <row r="37" spans="2:12" ht="30" customHeight="1" x14ac:dyDescent="0.35">
      <c r="B37" s="17" t="s">
        <v>89</v>
      </c>
      <c r="C37" s="17">
        <v>5</v>
      </c>
      <c r="D37" s="17" t="s">
        <v>8</v>
      </c>
      <c r="E37" s="31" t="s">
        <v>93</v>
      </c>
      <c r="F37" s="27" t="s">
        <v>94</v>
      </c>
      <c r="G37" s="28" t="s">
        <v>95</v>
      </c>
      <c r="H37" s="29"/>
      <c r="I37" s="23">
        <v>97976</v>
      </c>
      <c r="J37" s="98">
        <v>91213</v>
      </c>
      <c r="K37" s="102">
        <v>89397</v>
      </c>
      <c r="L37" s="99">
        <f t="shared" si="0"/>
        <v>278586</v>
      </c>
    </row>
    <row r="38" spans="2:12" ht="30" customHeight="1" x14ac:dyDescent="0.35">
      <c r="B38" s="17" t="s">
        <v>89</v>
      </c>
      <c r="C38" s="17">
        <v>5</v>
      </c>
      <c r="D38" s="17" t="s">
        <v>8</v>
      </c>
      <c r="E38" s="31" t="s">
        <v>96</v>
      </c>
      <c r="F38" s="27" t="s">
        <v>97</v>
      </c>
      <c r="G38" s="28" t="s">
        <v>45</v>
      </c>
      <c r="H38" s="29"/>
      <c r="I38" s="23">
        <v>57362</v>
      </c>
      <c r="J38" s="98">
        <v>60827</v>
      </c>
      <c r="K38" s="102">
        <v>61150</v>
      </c>
      <c r="L38" s="99">
        <f t="shared" si="0"/>
        <v>179339</v>
      </c>
    </row>
    <row r="39" spans="2:12" ht="30" customHeight="1" x14ac:dyDescent="0.35">
      <c r="B39" s="17" t="s">
        <v>89</v>
      </c>
      <c r="C39" s="17">
        <v>5</v>
      </c>
      <c r="D39" s="17" t="s">
        <v>8</v>
      </c>
      <c r="E39" s="31" t="s">
        <v>98</v>
      </c>
      <c r="F39" s="27" t="s">
        <v>99</v>
      </c>
      <c r="G39" s="28" t="s">
        <v>100</v>
      </c>
      <c r="H39" s="29"/>
      <c r="I39" s="23">
        <v>42697</v>
      </c>
      <c r="J39" s="98">
        <v>40139</v>
      </c>
      <c r="K39" s="102">
        <v>40078</v>
      </c>
      <c r="L39" s="99">
        <f t="shared" si="0"/>
        <v>122914</v>
      </c>
    </row>
    <row r="40" spans="2:12" ht="30" customHeight="1" x14ac:dyDescent="0.35">
      <c r="B40" s="17" t="s">
        <v>89</v>
      </c>
      <c r="C40" s="17">
        <v>5</v>
      </c>
      <c r="D40" s="17" t="s">
        <v>8</v>
      </c>
      <c r="E40" s="31" t="s">
        <v>101</v>
      </c>
      <c r="F40" s="27" t="s">
        <v>102</v>
      </c>
      <c r="G40" s="28" t="s">
        <v>95</v>
      </c>
      <c r="H40" s="29"/>
      <c r="I40" s="23">
        <v>88932</v>
      </c>
      <c r="J40" s="98">
        <v>85831</v>
      </c>
      <c r="K40" s="102">
        <v>86229</v>
      </c>
      <c r="L40" s="99">
        <f t="shared" si="0"/>
        <v>260992</v>
      </c>
    </row>
    <row r="41" spans="2:12" ht="30" customHeight="1" x14ac:dyDescent="0.35">
      <c r="B41" s="17" t="s">
        <v>89</v>
      </c>
      <c r="C41" s="17">
        <v>5</v>
      </c>
      <c r="D41" s="17" t="s">
        <v>8</v>
      </c>
      <c r="E41" s="31" t="s">
        <v>103</v>
      </c>
      <c r="F41" s="27" t="s">
        <v>104</v>
      </c>
      <c r="G41" s="28" t="s">
        <v>105</v>
      </c>
      <c r="H41" s="29"/>
      <c r="I41" s="23">
        <v>62454</v>
      </c>
      <c r="J41" s="98">
        <v>50395</v>
      </c>
      <c r="K41" s="102">
        <v>53197</v>
      </c>
      <c r="L41" s="99">
        <f t="shared" si="0"/>
        <v>166046</v>
      </c>
    </row>
    <row r="42" spans="2:12" ht="30" customHeight="1" x14ac:dyDescent="0.35">
      <c r="B42" s="56" t="s">
        <v>89</v>
      </c>
      <c r="C42" s="57">
        <v>5</v>
      </c>
      <c r="D42" s="56" t="s">
        <v>19</v>
      </c>
      <c r="E42" s="58" t="s">
        <v>106</v>
      </c>
      <c r="F42" s="59" t="s">
        <v>107</v>
      </c>
      <c r="G42" s="60" t="s">
        <v>108</v>
      </c>
      <c r="H42" s="61">
        <v>9843</v>
      </c>
      <c r="I42" s="23">
        <v>9821</v>
      </c>
      <c r="J42" s="23">
        <v>9032</v>
      </c>
      <c r="K42" s="24">
        <v>8852</v>
      </c>
      <c r="L42" s="30">
        <f t="shared" si="0"/>
        <v>37548</v>
      </c>
    </row>
    <row r="43" spans="2:12" ht="30" customHeight="1" x14ac:dyDescent="0.35">
      <c r="B43" s="17" t="s">
        <v>89</v>
      </c>
      <c r="C43" s="17">
        <v>4</v>
      </c>
      <c r="D43" s="17" t="s">
        <v>8</v>
      </c>
      <c r="E43" s="31" t="s">
        <v>109</v>
      </c>
      <c r="F43" s="27" t="s">
        <v>110</v>
      </c>
      <c r="G43" s="28" t="s">
        <v>111</v>
      </c>
      <c r="H43" s="29"/>
      <c r="I43" s="23">
        <v>50445</v>
      </c>
      <c r="J43" s="23">
        <v>48605</v>
      </c>
      <c r="K43" s="24">
        <v>47795</v>
      </c>
      <c r="L43" s="30">
        <f t="shared" si="0"/>
        <v>146845</v>
      </c>
    </row>
    <row r="44" spans="2:12" ht="30" customHeight="1" x14ac:dyDescent="0.35">
      <c r="B44" s="17" t="s">
        <v>89</v>
      </c>
      <c r="C44" s="17">
        <v>4</v>
      </c>
      <c r="D44" s="40" t="s">
        <v>8</v>
      </c>
      <c r="E44" s="31" t="s">
        <v>112</v>
      </c>
      <c r="F44" s="27" t="s">
        <v>113</v>
      </c>
      <c r="G44" s="28" t="s">
        <v>30</v>
      </c>
      <c r="H44" s="29"/>
      <c r="I44" s="23">
        <v>33089</v>
      </c>
      <c r="J44" s="23">
        <v>31191</v>
      </c>
      <c r="K44" s="24">
        <v>31443</v>
      </c>
      <c r="L44" s="30">
        <f t="shared" si="0"/>
        <v>95723</v>
      </c>
    </row>
    <row r="45" spans="2:12" ht="30" customHeight="1" x14ac:dyDescent="0.35">
      <c r="B45" s="62" t="s">
        <v>89</v>
      </c>
      <c r="C45" s="62">
        <v>3</v>
      </c>
      <c r="D45" s="62" t="s">
        <v>8</v>
      </c>
      <c r="E45" s="26" t="s">
        <v>114</v>
      </c>
      <c r="F45" s="33" t="s">
        <v>115</v>
      </c>
      <c r="G45" s="34" t="s">
        <v>116</v>
      </c>
      <c r="H45" s="35"/>
      <c r="I45" s="54">
        <v>19200</v>
      </c>
      <c r="J45" s="54">
        <v>20631</v>
      </c>
      <c r="K45" s="55">
        <v>20966</v>
      </c>
      <c r="L45" s="30">
        <v>60797</v>
      </c>
    </row>
    <row r="46" spans="2:12" ht="30" customHeight="1" x14ac:dyDescent="0.35">
      <c r="B46" s="17" t="s">
        <v>117</v>
      </c>
      <c r="C46" s="17">
        <v>5</v>
      </c>
      <c r="D46" s="17" t="s">
        <v>8</v>
      </c>
      <c r="E46" s="26" t="s">
        <v>118</v>
      </c>
      <c r="F46" s="27" t="s">
        <v>119</v>
      </c>
      <c r="G46" s="28" t="s">
        <v>120</v>
      </c>
      <c r="H46" s="29"/>
      <c r="I46" s="23">
        <v>8840</v>
      </c>
      <c r="J46" s="23">
        <v>7065</v>
      </c>
      <c r="K46" s="24">
        <v>10076</v>
      </c>
      <c r="L46" s="30">
        <f t="shared" si="0"/>
        <v>25981</v>
      </c>
    </row>
    <row r="47" spans="2:12" ht="30" customHeight="1" x14ac:dyDescent="0.35">
      <c r="B47" s="17" t="s">
        <v>117</v>
      </c>
      <c r="C47" s="17">
        <v>5</v>
      </c>
      <c r="D47" s="17" t="s">
        <v>8</v>
      </c>
      <c r="E47" s="31" t="s">
        <v>121</v>
      </c>
      <c r="F47" s="27" t="s">
        <v>122</v>
      </c>
      <c r="G47" s="28" t="s">
        <v>123</v>
      </c>
      <c r="H47" s="29"/>
      <c r="I47" s="23">
        <v>6235</v>
      </c>
      <c r="J47" s="23">
        <v>5725</v>
      </c>
      <c r="K47" s="24">
        <v>5677</v>
      </c>
      <c r="L47" s="30">
        <f t="shared" si="0"/>
        <v>17637</v>
      </c>
    </row>
    <row r="48" spans="2:12" ht="30" customHeight="1" x14ac:dyDescent="0.35">
      <c r="B48" s="45" t="s">
        <v>117</v>
      </c>
      <c r="C48" s="45">
        <v>5</v>
      </c>
      <c r="D48" s="45" t="s">
        <v>8</v>
      </c>
      <c r="E48" s="63" t="s">
        <v>124</v>
      </c>
      <c r="F48" s="48" t="s">
        <v>125</v>
      </c>
      <c r="G48" s="49" t="s">
        <v>30</v>
      </c>
      <c r="H48" s="50"/>
      <c r="I48" s="51">
        <v>52743</v>
      </c>
      <c r="J48" s="51">
        <v>49571</v>
      </c>
      <c r="K48" s="52">
        <v>52397</v>
      </c>
      <c r="L48" s="53">
        <f t="shared" si="0"/>
        <v>154711</v>
      </c>
    </row>
    <row r="49" spans="2:12" ht="30" customHeight="1" x14ac:dyDescent="0.35">
      <c r="B49" s="64" t="s">
        <v>117</v>
      </c>
      <c r="C49" s="45">
        <v>4</v>
      </c>
      <c r="D49" s="45" t="s">
        <v>19</v>
      </c>
      <c r="E49" s="63" t="s">
        <v>126</v>
      </c>
      <c r="F49" s="48" t="s">
        <v>127</v>
      </c>
      <c r="G49" s="65" t="s">
        <v>30</v>
      </c>
      <c r="H49" s="66">
        <v>20953</v>
      </c>
      <c r="I49" s="51">
        <f>('[1]Finanční rámec'!I49)*('[1]Finanční rámec - pokrácený'!$I$58)</f>
        <v>0</v>
      </c>
      <c r="J49" s="51">
        <f>('[1]Finanční rámec'!J49)*('[1]Finanční rámec - pokrácený'!$J$58)</f>
        <v>0</v>
      </c>
      <c r="K49" s="52">
        <v>0</v>
      </c>
      <c r="L49" s="53">
        <f t="shared" si="0"/>
        <v>20953</v>
      </c>
    </row>
    <row r="50" spans="2:12" ht="30" customHeight="1" x14ac:dyDescent="0.35">
      <c r="B50" s="17" t="s">
        <v>117</v>
      </c>
      <c r="C50" s="17">
        <v>4</v>
      </c>
      <c r="D50" s="40" t="s">
        <v>8</v>
      </c>
      <c r="E50" s="31" t="s">
        <v>128</v>
      </c>
      <c r="F50" s="27" t="s">
        <v>129</v>
      </c>
      <c r="G50" s="28" t="s">
        <v>130</v>
      </c>
      <c r="H50" s="29"/>
      <c r="I50" s="23">
        <v>14590</v>
      </c>
      <c r="J50" s="23">
        <v>13820</v>
      </c>
      <c r="K50" s="24">
        <v>13952</v>
      </c>
      <c r="L50" s="30">
        <f t="shared" si="0"/>
        <v>42362</v>
      </c>
    </row>
    <row r="51" spans="2:12" ht="30" customHeight="1" x14ac:dyDescent="0.35">
      <c r="B51" s="17" t="s">
        <v>117</v>
      </c>
      <c r="C51" s="17">
        <v>4</v>
      </c>
      <c r="D51" s="40" t="s">
        <v>8</v>
      </c>
      <c r="E51" s="31" t="s">
        <v>131</v>
      </c>
      <c r="F51" s="27" t="s">
        <v>132</v>
      </c>
      <c r="G51" s="28" t="s">
        <v>30</v>
      </c>
      <c r="H51" s="29"/>
      <c r="I51" s="23">
        <v>23718</v>
      </c>
      <c r="J51" s="23">
        <v>22089</v>
      </c>
      <c r="K51" s="24">
        <v>21919</v>
      </c>
      <c r="L51" s="30">
        <f t="shared" si="0"/>
        <v>67726</v>
      </c>
    </row>
    <row r="52" spans="2:12" ht="30" customHeight="1" x14ac:dyDescent="0.35">
      <c r="B52" s="17" t="s">
        <v>117</v>
      </c>
      <c r="C52" s="17">
        <v>4</v>
      </c>
      <c r="D52" s="40" t="s">
        <v>8</v>
      </c>
      <c r="E52" s="31" t="s">
        <v>133</v>
      </c>
      <c r="F52" s="27" t="s">
        <v>134</v>
      </c>
      <c r="G52" s="28" t="s">
        <v>135</v>
      </c>
      <c r="H52" s="29"/>
      <c r="I52" s="23">
        <v>8573</v>
      </c>
      <c r="J52" s="23">
        <v>12296</v>
      </c>
      <c r="K52" s="24">
        <v>12251</v>
      </c>
      <c r="L52" s="99">
        <f t="shared" si="0"/>
        <v>33120</v>
      </c>
    </row>
    <row r="53" spans="2:12" ht="30" customHeight="1" x14ac:dyDescent="0.35">
      <c r="B53" s="17" t="s">
        <v>117</v>
      </c>
      <c r="C53" s="62">
        <v>3</v>
      </c>
      <c r="D53" s="62" t="s">
        <v>8</v>
      </c>
      <c r="E53" s="26" t="s">
        <v>136</v>
      </c>
      <c r="F53" s="33" t="s">
        <v>137</v>
      </c>
      <c r="G53" s="34" t="s">
        <v>123</v>
      </c>
      <c r="H53" s="35"/>
      <c r="I53" s="67">
        <v>1257</v>
      </c>
      <c r="J53" s="54">
        <v>701</v>
      </c>
      <c r="K53" s="55">
        <v>1624</v>
      </c>
      <c r="L53" s="30">
        <v>3582</v>
      </c>
    </row>
    <row r="54" spans="2:12" ht="30" customHeight="1" x14ac:dyDescent="0.35">
      <c r="B54" s="45" t="s">
        <v>138</v>
      </c>
      <c r="C54" s="45">
        <v>5</v>
      </c>
      <c r="D54" s="45" t="s">
        <v>8</v>
      </c>
      <c r="E54" s="47" t="s">
        <v>139</v>
      </c>
      <c r="F54" s="48" t="s">
        <v>140</v>
      </c>
      <c r="G54" s="49" t="s">
        <v>141</v>
      </c>
      <c r="H54" s="50"/>
      <c r="I54" s="51">
        <v>312387</v>
      </c>
      <c r="J54" s="51">
        <v>291898</v>
      </c>
      <c r="K54" s="52">
        <v>290585</v>
      </c>
      <c r="L54" s="53">
        <f t="shared" si="0"/>
        <v>894870</v>
      </c>
    </row>
    <row r="55" spans="2:12" ht="30" customHeight="1" x14ac:dyDescent="0.35">
      <c r="B55" s="45" t="s">
        <v>138</v>
      </c>
      <c r="C55" s="45">
        <v>5</v>
      </c>
      <c r="D55" s="45" t="s">
        <v>8</v>
      </c>
      <c r="E55" s="47" t="s">
        <v>142</v>
      </c>
      <c r="F55" s="48" t="s">
        <v>143</v>
      </c>
      <c r="G55" s="48" t="s">
        <v>73</v>
      </c>
      <c r="H55" s="68"/>
      <c r="I55" s="51">
        <v>84109</v>
      </c>
      <c r="J55" s="51">
        <v>72031</v>
      </c>
      <c r="K55" s="103">
        <v>72143</v>
      </c>
      <c r="L55" s="53">
        <f t="shared" si="0"/>
        <v>228283</v>
      </c>
    </row>
    <row r="56" spans="2:12" ht="30" customHeight="1" thickBot="1" x14ac:dyDescent="0.4">
      <c r="B56" s="69" t="s">
        <v>138</v>
      </c>
      <c r="C56" s="70">
        <v>4</v>
      </c>
      <c r="D56" s="46" t="s">
        <v>8</v>
      </c>
      <c r="E56" s="71" t="s">
        <v>144</v>
      </c>
      <c r="F56" s="72" t="s">
        <v>145</v>
      </c>
      <c r="G56" s="73" t="s">
        <v>45</v>
      </c>
      <c r="H56" s="74"/>
      <c r="I56" s="51">
        <v>11856</v>
      </c>
      <c r="J56" s="51">
        <v>17823</v>
      </c>
      <c r="K56" s="52">
        <v>19148</v>
      </c>
      <c r="L56" s="53">
        <f t="shared" si="0"/>
        <v>48827</v>
      </c>
    </row>
    <row r="57" spans="2:12" ht="30" customHeight="1" thickBot="1" x14ac:dyDescent="0.4">
      <c r="B57" s="75" t="s">
        <v>146</v>
      </c>
      <c r="C57" s="75"/>
      <c r="D57" s="76"/>
      <c r="E57" s="77"/>
      <c r="F57" s="78"/>
      <c r="G57" s="77"/>
      <c r="H57" s="79">
        <f>SUM(H5:H56)</f>
        <v>89257</v>
      </c>
      <c r="I57" s="80">
        <f>SUM(I5:I56)</f>
        <v>1890000</v>
      </c>
      <c r="J57" s="80">
        <f>SUM(J5:J56)</f>
        <v>1890000</v>
      </c>
      <c r="K57" s="81">
        <f>SUM(K5:K56)</f>
        <v>1890000</v>
      </c>
      <c r="L57" s="82">
        <f>SUM(L5:L56)</f>
        <v>5759257</v>
      </c>
    </row>
    <row r="58" spans="2:12" ht="30" customHeight="1" thickBot="1" x14ac:dyDescent="0.4">
      <c r="B58" s="104" t="s">
        <v>156</v>
      </c>
      <c r="C58" s="105"/>
      <c r="D58" s="83"/>
      <c r="E58" s="84"/>
      <c r="F58" s="85"/>
      <c r="G58" s="84"/>
      <c r="H58" s="86"/>
      <c r="I58" s="87">
        <f>(1865633/1869890)</f>
        <v>0.99772339549385258</v>
      </c>
      <c r="J58" s="88">
        <f>(1784258/1944420)</f>
        <v>0.91762993591919439</v>
      </c>
      <c r="K58" s="89">
        <f>(1783000/1982512)</f>
        <v>0.89936403915840102</v>
      </c>
      <c r="L58" s="90"/>
    </row>
    <row r="59" spans="2:12" ht="30" customHeight="1" thickBot="1" x14ac:dyDescent="0.4">
      <c r="B59" s="104" t="s">
        <v>157</v>
      </c>
      <c r="C59" s="105"/>
      <c r="D59" s="83"/>
      <c r="E59" s="84"/>
      <c r="F59" s="85"/>
      <c r="G59" s="84"/>
      <c r="H59" s="86"/>
      <c r="I59" s="91">
        <f>100-99.77</f>
        <v>0.23000000000000398</v>
      </c>
      <c r="J59" s="92">
        <f>100-91.76</f>
        <v>8.2399999999999949</v>
      </c>
      <c r="K59" s="93">
        <f>100-89.94</f>
        <v>10.060000000000002</v>
      </c>
      <c r="L59" s="90"/>
    </row>
    <row r="60" spans="2:12" ht="25" customHeight="1" x14ac:dyDescent="0.35">
      <c r="B60" s="5"/>
      <c r="C60" s="5"/>
      <c r="D60" s="5"/>
      <c r="E60" s="5"/>
      <c r="F60" s="4"/>
      <c r="G60" s="5"/>
      <c r="H60" s="5"/>
      <c r="I60" s="5"/>
      <c r="J60" s="5"/>
      <c r="K60" s="5"/>
      <c r="L60" s="5"/>
    </row>
    <row r="61" spans="2:12" s="107" customFormat="1" x14ac:dyDescent="0.35">
      <c r="B61" s="106" t="s">
        <v>160</v>
      </c>
      <c r="C61" s="106" t="s">
        <v>161</v>
      </c>
      <c r="D61" s="106"/>
      <c r="E61" s="106"/>
      <c r="F61" s="106"/>
      <c r="G61" s="106"/>
      <c r="H61" s="106"/>
      <c r="I61" s="106"/>
      <c r="J61" s="106"/>
      <c r="K61" s="106"/>
      <c r="L61" s="106"/>
    </row>
    <row r="62" spans="2:12" s="107" customFormat="1" x14ac:dyDescent="0.35">
      <c r="B62" s="106"/>
      <c r="C62" s="106"/>
      <c r="D62" s="106"/>
      <c r="E62" s="106"/>
      <c r="F62" s="106"/>
      <c r="G62" s="106"/>
      <c r="H62" s="106"/>
      <c r="I62" s="106"/>
      <c r="J62" s="106"/>
      <c r="K62" s="106"/>
      <c r="L62" s="106"/>
    </row>
    <row r="63" spans="2:12" s="107" customFormat="1" x14ac:dyDescent="0.35">
      <c r="B63" s="94" t="s">
        <v>147</v>
      </c>
      <c r="C63" s="106" t="s">
        <v>148</v>
      </c>
      <c r="D63" s="106"/>
      <c r="E63" s="106"/>
      <c r="F63" s="106"/>
      <c r="G63" s="106"/>
      <c r="H63" s="106"/>
      <c r="I63" s="106"/>
      <c r="J63" s="106"/>
      <c r="K63" s="106"/>
      <c r="L63" s="106"/>
    </row>
    <row r="64" spans="2:12" s="107" customFormat="1" x14ac:dyDescent="0.35">
      <c r="B64" s="94"/>
      <c r="C64" s="106"/>
      <c r="D64" s="106"/>
      <c r="E64" s="106"/>
      <c r="F64" s="106"/>
      <c r="G64" s="106"/>
      <c r="H64" s="106"/>
      <c r="I64" s="106"/>
      <c r="J64" s="106"/>
      <c r="K64" s="106"/>
      <c r="L64" s="106"/>
    </row>
    <row r="65" spans="2:12" s="107" customFormat="1" x14ac:dyDescent="0.35">
      <c r="B65" s="97" t="s">
        <v>163</v>
      </c>
      <c r="C65" s="106" t="s">
        <v>162</v>
      </c>
      <c r="D65" s="106"/>
      <c r="E65" s="106"/>
      <c r="F65" s="106"/>
      <c r="G65" s="106"/>
      <c r="H65" s="106"/>
      <c r="I65" s="106"/>
      <c r="J65" s="106"/>
      <c r="K65" s="106"/>
      <c r="L65" s="106"/>
    </row>
    <row r="66" spans="2:12" s="107" customFormat="1" ht="15.5" x14ac:dyDescent="0.35">
      <c r="B66" s="94"/>
      <c r="C66" s="106" t="s">
        <v>0</v>
      </c>
      <c r="D66" s="106"/>
      <c r="E66" s="106"/>
      <c r="F66" s="106"/>
      <c r="G66" s="106"/>
      <c r="H66" s="106"/>
      <c r="I66" s="106"/>
      <c r="J66" s="106"/>
      <c r="K66" s="106"/>
      <c r="L66" s="108"/>
    </row>
    <row r="67" spans="2:12" s="107" customFormat="1" x14ac:dyDescent="0.35">
      <c r="B67" s="94" t="s">
        <v>114</v>
      </c>
      <c r="C67" s="106" t="s">
        <v>149</v>
      </c>
      <c r="D67" s="106"/>
      <c r="E67" s="106"/>
      <c r="F67" s="106"/>
      <c r="G67" s="106"/>
      <c r="H67" s="106"/>
      <c r="I67" s="106"/>
      <c r="J67" s="106"/>
      <c r="K67" s="106"/>
      <c r="L67" s="106"/>
    </row>
    <row r="68" spans="2:12" s="107" customFormat="1" x14ac:dyDescent="0.35">
      <c r="B68" s="106"/>
      <c r="C68" s="106"/>
      <c r="D68" s="106"/>
      <c r="E68" s="106"/>
      <c r="F68" s="106"/>
      <c r="G68" s="106"/>
      <c r="H68" s="106"/>
      <c r="I68" s="106"/>
      <c r="J68" s="106"/>
      <c r="K68" s="106"/>
      <c r="L68" s="109"/>
    </row>
    <row r="69" spans="2:12" s="107" customFormat="1" x14ac:dyDescent="0.35">
      <c r="B69" s="94" t="s">
        <v>136</v>
      </c>
      <c r="C69" s="106" t="s">
        <v>150</v>
      </c>
      <c r="D69" s="106"/>
      <c r="E69" s="106"/>
      <c r="F69" s="106"/>
      <c r="G69" s="106"/>
      <c r="H69" s="106"/>
      <c r="I69" s="106"/>
      <c r="J69" s="106"/>
      <c r="K69" s="106"/>
      <c r="L69" s="106"/>
    </row>
    <row r="70" spans="2:12" s="107" customFormat="1" ht="15.5" x14ac:dyDescent="0.35">
      <c r="B70" s="1"/>
      <c r="C70" s="106"/>
      <c r="D70" s="106"/>
      <c r="E70" s="106"/>
      <c r="F70" s="106"/>
      <c r="G70" s="106"/>
      <c r="H70" s="106"/>
      <c r="I70" s="106"/>
      <c r="J70" s="106"/>
      <c r="K70" s="106"/>
      <c r="L70" s="109"/>
    </row>
    <row r="71" spans="2:12" s="107" customFormat="1" x14ac:dyDescent="0.35">
      <c r="B71" s="106" t="s">
        <v>151</v>
      </c>
      <c r="C71" s="106" t="s">
        <v>158</v>
      </c>
      <c r="D71" s="106"/>
      <c r="E71" s="106"/>
      <c r="F71" s="106"/>
      <c r="G71" s="106"/>
      <c r="H71" s="106"/>
      <c r="I71" s="106"/>
      <c r="J71" s="106"/>
      <c r="K71" s="106"/>
      <c r="L71" s="106"/>
    </row>
    <row r="72" spans="2:12" s="107" customFormat="1" x14ac:dyDescent="0.35">
      <c r="B72" s="106"/>
      <c r="C72" s="106"/>
      <c r="D72" s="106"/>
      <c r="E72" s="106"/>
      <c r="F72" s="106"/>
      <c r="G72" s="106"/>
      <c r="H72" s="106"/>
      <c r="I72" s="106"/>
      <c r="J72" s="106"/>
      <c r="K72" s="106"/>
      <c r="L72" s="106"/>
    </row>
    <row r="73" spans="2:12" x14ac:dyDescent="0.35">
      <c r="B73" s="5" t="s">
        <v>164</v>
      </c>
      <c r="C73" s="5" t="s">
        <v>165</v>
      </c>
      <c r="D73" s="5"/>
      <c r="E73" s="5"/>
      <c r="F73" s="4"/>
      <c r="G73" s="5"/>
      <c r="H73" s="5"/>
      <c r="I73" s="5"/>
      <c r="J73" s="5"/>
      <c r="K73" s="5"/>
      <c r="L73" s="5"/>
    </row>
    <row r="74" spans="2:12" x14ac:dyDescent="0.35">
      <c r="B74" s="5"/>
      <c r="C74" s="5"/>
      <c r="D74" s="5"/>
      <c r="E74" s="5"/>
      <c r="F74" s="4"/>
      <c r="G74" s="5"/>
      <c r="H74" s="5"/>
      <c r="I74" s="5"/>
      <c r="J74" s="5"/>
      <c r="K74" s="5"/>
      <c r="L74" s="5"/>
    </row>
    <row r="75" spans="2:12" x14ac:dyDescent="0.35">
      <c r="B75" s="5"/>
      <c r="C75" s="5"/>
      <c r="D75" s="5"/>
      <c r="E75" s="5"/>
      <c r="F75" s="4"/>
      <c r="G75" s="5"/>
      <c r="H75" s="5"/>
      <c r="I75" s="5"/>
      <c r="J75" s="5"/>
      <c r="K75" s="5"/>
      <c r="L75" s="5"/>
    </row>
    <row r="76" spans="2:12" x14ac:dyDescent="0.35">
      <c r="B76" s="5"/>
      <c r="C76" s="5"/>
      <c r="D76" s="5"/>
      <c r="E76" s="5"/>
      <c r="F76" s="4"/>
      <c r="G76" s="5"/>
      <c r="H76" s="5"/>
      <c r="I76" s="5"/>
      <c r="J76" s="5"/>
      <c r="K76" s="5"/>
      <c r="L76" s="5"/>
    </row>
    <row r="77" spans="2:12" x14ac:dyDescent="0.35">
      <c r="B77" s="5"/>
      <c r="C77" s="5"/>
      <c r="D77" s="5"/>
      <c r="E77" s="5"/>
      <c r="F77" s="4"/>
      <c r="G77" s="5"/>
      <c r="H77" s="5"/>
      <c r="I77" s="5"/>
      <c r="J77" s="5"/>
      <c r="K77" s="5"/>
      <c r="L77" s="5"/>
    </row>
    <row r="78" spans="2:12" x14ac:dyDescent="0.35">
      <c r="B78" s="5"/>
      <c r="C78" s="5"/>
      <c r="D78" s="5"/>
      <c r="E78" s="5"/>
      <c r="F78" s="4"/>
      <c r="G78" s="5"/>
      <c r="H78" s="5"/>
      <c r="I78" s="5"/>
      <c r="J78" s="5"/>
      <c r="K78" s="5"/>
      <c r="L78" s="5"/>
    </row>
    <row r="79" spans="2:12" x14ac:dyDescent="0.35">
      <c r="B79" s="5"/>
      <c r="C79" s="5"/>
      <c r="D79" s="5"/>
      <c r="E79" s="5"/>
      <c r="F79" s="4"/>
      <c r="G79" s="5"/>
      <c r="H79" s="5"/>
      <c r="I79" s="5"/>
      <c r="J79" s="5"/>
      <c r="K79" s="5"/>
      <c r="L79" s="5"/>
    </row>
    <row r="80" spans="2:12" x14ac:dyDescent="0.35">
      <c r="B80" s="5"/>
      <c r="C80" s="5"/>
      <c r="D80" s="5"/>
      <c r="E80" s="5"/>
      <c r="F80" s="4"/>
      <c r="G80" s="5"/>
      <c r="H80" s="5"/>
      <c r="I80" s="5"/>
      <c r="J80" s="5"/>
      <c r="K80" s="5"/>
      <c r="L80" s="5"/>
    </row>
    <row r="81" spans="2:12" x14ac:dyDescent="0.35">
      <c r="B81" s="5"/>
      <c r="C81" s="5"/>
      <c r="D81" s="5"/>
      <c r="E81" s="5"/>
      <c r="F81" s="4"/>
      <c r="G81" s="5"/>
      <c r="H81" s="5"/>
      <c r="I81" s="5"/>
      <c r="J81" s="5"/>
      <c r="K81" s="5"/>
      <c r="L81" s="5"/>
    </row>
    <row r="82" spans="2:12" x14ac:dyDescent="0.35">
      <c r="B82" s="5"/>
      <c r="C82" s="5"/>
      <c r="D82" s="5"/>
      <c r="E82" s="5"/>
      <c r="F82" s="4"/>
      <c r="G82" s="5"/>
      <c r="H82" s="5"/>
      <c r="I82" s="5"/>
      <c r="J82" s="5"/>
      <c r="K82" s="5"/>
      <c r="L82" s="5"/>
    </row>
    <row r="83" spans="2:12" x14ac:dyDescent="0.35">
      <c r="B83" s="94"/>
      <c r="C83" s="5"/>
      <c r="D83" s="5"/>
      <c r="E83" s="5"/>
      <c r="F83" s="4"/>
      <c r="G83" s="5"/>
      <c r="H83" s="5"/>
      <c r="I83" s="5"/>
      <c r="J83" s="5"/>
      <c r="K83" s="5"/>
      <c r="L83" s="5"/>
    </row>
    <row r="84" spans="2:12" ht="15.5" x14ac:dyDescent="0.35">
      <c r="B84" s="94"/>
      <c r="C84" s="5"/>
      <c r="D84" s="5"/>
      <c r="E84" s="5"/>
      <c r="F84" s="4"/>
      <c r="G84" s="5"/>
      <c r="H84" s="5"/>
      <c r="I84" s="5"/>
      <c r="J84" s="5"/>
      <c r="K84" s="5"/>
      <c r="L84" s="95"/>
    </row>
    <row r="85" spans="2:12" x14ac:dyDescent="0.35">
      <c r="B85" s="94"/>
      <c r="C85" s="5"/>
      <c r="D85" s="5"/>
      <c r="E85" s="5"/>
      <c r="F85" s="4"/>
      <c r="G85" s="5"/>
      <c r="H85" s="5"/>
      <c r="I85" s="5"/>
      <c r="J85" s="5"/>
      <c r="K85" s="5"/>
      <c r="L85" s="5"/>
    </row>
    <row r="86" spans="2:12" x14ac:dyDescent="0.35">
      <c r="B86" s="5"/>
      <c r="C86" s="5"/>
      <c r="D86" s="5"/>
      <c r="E86" s="5"/>
      <c r="F86" s="4"/>
      <c r="G86" s="5"/>
      <c r="H86" s="5"/>
      <c r="I86" s="5"/>
      <c r="J86" s="5"/>
      <c r="K86" s="5"/>
      <c r="L86" s="96"/>
    </row>
    <row r="87" spans="2:12" x14ac:dyDescent="0.35">
      <c r="B87" s="94"/>
      <c r="C87" s="5"/>
      <c r="D87" s="5"/>
      <c r="E87" s="5"/>
      <c r="F87" s="4"/>
      <c r="G87" s="5"/>
      <c r="H87" s="5"/>
      <c r="I87" s="5"/>
      <c r="J87" s="5"/>
      <c r="K87" s="5"/>
      <c r="L87" s="5"/>
    </row>
    <row r="88" spans="2:12" ht="15.5" x14ac:dyDescent="0.35">
      <c r="B88" s="1"/>
      <c r="C88" s="5"/>
      <c r="D88" s="5"/>
      <c r="E88" s="5"/>
      <c r="F88" s="4"/>
      <c r="G88" s="5"/>
      <c r="H88" s="5"/>
      <c r="I88" s="5"/>
      <c r="J88" s="5"/>
      <c r="K88" s="5"/>
      <c r="L88" s="96"/>
    </row>
    <row r="89" spans="2:12" x14ac:dyDescent="0.35">
      <c r="B89" s="5"/>
      <c r="C89" s="5"/>
      <c r="D89" s="5"/>
      <c r="E89" s="5"/>
      <c r="F89" s="4"/>
      <c r="G89" s="5"/>
      <c r="H89" s="5"/>
      <c r="I89" s="5"/>
      <c r="J89" s="5"/>
      <c r="K89" s="5"/>
      <c r="L89" s="5"/>
    </row>
    <row r="90" spans="2:12" x14ac:dyDescent="0.35">
      <c r="B90" s="5"/>
      <c r="C90" s="5"/>
      <c r="D90" s="5"/>
      <c r="E90" s="5"/>
      <c r="F90" s="4"/>
      <c r="G90" s="5"/>
      <c r="H90" s="5"/>
      <c r="I90" s="5"/>
      <c r="J90" s="5"/>
      <c r="K90" s="5"/>
      <c r="L90" s="5"/>
    </row>
    <row r="91" spans="2:12" x14ac:dyDescent="0.35">
      <c r="B91" s="97"/>
      <c r="C91" s="5"/>
      <c r="D91" s="5"/>
      <c r="E91" s="5"/>
      <c r="F91" s="4"/>
      <c r="G91" s="5"/>
      <c r="H91" s="5"/>
      <c r="I91" s="5"/>
      <c r="J91" s="5"/>
      <c r="K91" s="5"/>
      <c r="L91" s="5"/>
    </row>
    <row r="92" spans="2:12" x14ac:dyDescent="0.35">
      <c r="B92" s="5"/>
      <c r="C92" s="5"/>
      <c r="D92" s="5"/>
      <c r="E92" s="5"/>
      <c r="F92" s="4"/>
      <c r="G92" s="5"/>
      <c r="H92" s="5"/>
      <c r="I92" s="5"/>
      <c r="J92" s="5"/>
      <c r="K92" s="5"/>
      <c r="L92" s="5"/>
    </row>
    <row r="93" spans="2:12" x14ac:dyDescent="0.35">
      <c r="B93" s="5"/>
      <c r="C93" s="5"/>
      <c r="D93" s="5"/>
      <c r="E93" s="5"/>
      <c r="F93" s="4"/>
      <c r="G93" s="5"/>
      <c r="H93" s="5"/>
      <c r="I93" s="5"/>
      <c r="J93" s="5"/>
      <c r="K93" s="5"/>
      <c r="L93" s="5"/>
    </row>
  </sheetData>
  <mergeCells count="1">
    <mergeCell ref="H3:K3"/>
  </mergeCells>
  <printOptions horizontalCentered="1"/>
  <pageMargins left="0.59055118110236227" right="0.59055118110236227" top="0.59055118110236227" bottom="0.59055118110236227" header="0.31496062992125984" footer="0.31496062992125984"/>
  <pageSetup paperSize="8" scale="39" orientation="portrait" r:id="rId1"/>
  <ignoredErrors>
    <ignoredError sqref="K57 H5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1</vt:lpstr>
      <vt:lpstr>'Příloha č. 1'!Oblast_tisku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Macková</dc:creator>
  <cp:lastModifiedBy>Levák Lukáš</cp:lastModifiedBy>
  <cp:lastPrinted>2018-09-14T12:52:44Z</cp:lastPrinted>
  <dcterms:created xsi:type="dcterms:W3CDTF">2018-09-13T12:01:32Z</dcterms:created>
  <dcterms:modified xsi:type="dcterms:W3CDTF">2018-09-21T09:45:46Z</dcterms:modified>
  <cp:contentStatus>Konečný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