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3250" windowHeight="12015"/>
  </bookViews>
  <sheets>
    <sheet name="III. F Souhrn" sheetId="14" r:id="rId1"/>
    <sheet name="MZV" sheetId="8" r:id="rId2"/>
    <sheet name="MO" sheetId="3" r:id="rId3"/>
    <sheet name="MPSV" sheetId="4" r:id="rId4"/>
    <sheet name="MV" sheetId="11" r:id="rId5"/>
    <sheet name="MŽP" sheetId="7" r:id="rId6"/>
    <sheet name="MPO" sheetId="13" r:id="rId7"/>
    <sheet name="MD" sheetId="12" r:id="rId8"/>
    <sheet name="MZe" sheetId="6" r:id="rId9"/>
    <sheet name="MSMT" sheetId="10" r:id="rId10"/>
    <sheet name="MK" sheetId="2" r:id="rId11"/>
    <sheet name="MZd" sheetId="5" r:id="rId12"/>
    <sheet name="AV" sheetId="1" r:id="rId13"/>
  </sheets>
  <definedNames>
    <definedName name="_xlnm._FilterDatabase" localSheetId="6" hidden="1">MPO!$B$4:$C$17</definedName>
    <definedName name="_xlnm._FilterDatabase" localSheetId="9" hidden="1">MSMT!$B$6:$C$34</definedName>
    <definedName name="_xlnm._FilterDatabase" localSheetId="4" hidden="1">MV!$B$4:$C$12</definedName>
    <definedName name="_xlnm.Print_Titles" localSheetId="12">AV!$1:$4</definedName>
    <definedName name="_xlnm.Print_Area" localSheetId="12">AV!$A$1:$E$66</definedName>
    <definedName name="_xlnm.Print_Area" localSheetId="0">'III. F Souhrn'!$A$1:$H$21</definedName>
    <definedName name="_xlnm.Print_Area" localSheetId="7">MD!$A$1:$E$11</definedName>
    <definedName name="_xlnm.Print_Area" localSheetId="10">MK!$A$1:$E$31</definedName>
    <definedName name="_xlnm.Print_Area" localSheetId="2">MO!$A$1:$E$16</definedName>
    <definedName name="_xlnm.Print_Area" localSheetId="6">MPO!$A$1:$E$25</definedName>
    <definedName name="_xlnm.Print_Area" localSheetId="3">MPSV!$A$1:$E$14</definedName>
    <definedName name="_xlnm.Print_Area" localSheetId="9">MSMT!$A$1:$E$46</definedName>
    <definedName name="_xlnm.Print_Area" localSheetId="4">MV!$A$1:$E$18</definedName>
    <definedName name="_xlnm.Print_Area" localSheetId="11">MZd!$A$1:$F$31</definedName>
    <definedName name="_xlnm.Print_Area" localSheetId="8">MZe!$A$1:$E$30</definedName>
    <definedName name="_xlnm.Print_Area" localSheetId="1">MZV!$A$1:$E$11</definedName>
    <definedName name="_xlnm.Print_Area" localSheetId="5">MŽP!$A$1:$E$15</definedName>
  </definedNames>
  <calcPr calcId="145621"/>
</workbook>
</file>

<file path=xl/calcChain.xml><?xml version="1.0" encoding="utf-8"?>
<calcChain xmlns="http://schemas.openxmlformats.org/spreadsheetml/2006/main">
  <c r="D13" i="11" l="1"/>
  <c r="E13" i="11"/>
  <c r="H16" i="14" l="1"/>
  <c r="E16" i="14" l="1"/>
  <c r="C16" i="14"/>
  <c r="F16" i="14" l="1"/>
  <c r="G8" i="14" l="1"/>
  <c r="E18" i="14" l="1"/>
  <c r="F18" i="14"/>
  <c r="H18" i="14"/>
  <c r="D64" i="1" l="1"/>
  <c r="C64" i="1"/>
  <c r="D29" i="5"/>
  <c r="C29" i="5"/>
  <c r="D31" i="2"/>
  <c r="C31" i="2"/>
  <c r="D46" i="10"/>
  <c r="C46" i="10"/>
  <c r="D30" i="6"/>
  <c r="C30" i="6"/>
  <c r="D11" i="12"/>
  <c r="C11" i="12"/>
  <c r="D25" i="13"/>
  <c r="C25" i="13"/>
  <c r="D15" i="7"/>
  <c r="C15" i="7"/>
  <c r="D18" i="11"/>
  <c r="C18" i="11"/>
  <c r="D12" i="4"/>
  <c r="C12" i="4"/>
  <c r="D16" i="3"/>
  <c r="C16" i="3"/>
  <c r="D11" i="8"/>
  <c r="C11" i="8"/>
  <c r="D63" i="1"/>
  <c r="C63" i="1"/>
  <c r="D28" i="5"/>
  <c r="C28" i="5"/>
  <c r="D30" i="2"/>
  <c r="C30" i="2"/>
  <c r="D45" i="10"/>
  <c r="C45" i="10"/>
  <c r="D29" i="6"/>
  <c r="C29" i="6"/>
  <c r="D10" i="12"/>
  <c r="C10" i="12"/>
  <c r="D24" i="13"/>
  <c r="C24" i="13"/>
  <c r="D14" i="7"/>
  <c r="C14" i="7"/>
  <c r="D17" i="11"/>
  <c r="C17" i="11"/>
  <c r="D11" i="4"/>
  <c r="C11" i="4"/>
  <c r="D15" i="3"/>
  <c r="C15" i="3"/>
  <c r="D10" i="8"/>
  <c r="C10" i="8"/>
  <c r="D20" i="13" l="1"/>
  <c r="E20" i="13"/>
  <c r="G10" i="14" s="1"/>
  <c r="C20" i="13"/>
  <c r="E24" i="5" l="1"/>
  <c r="F24" i="5"/>
  <c r="G15" i="14" s="1"/>
  <c r="E26" i="2"/>
  <c r="G14" i="14" s="1"/>
  <c r="D26" i="2"/>
  <c r="E41" i="10"/>
  <c r="G13" i="14" s="1"/>
  <c r="D41" i="10"/>
  <c r="E25" i="6"/>
  <c r="G12" i="14" s="1"/>
  <c r="D25" i="6"/>
  <c r="E6" i="12"/>
  <c r="G11" i="14" s="1"/>
  <c r="D6" i="12"/>
  <c r="E10" i="7"/>
  <c r="G9" i="14" s="1"/>
  <c r="D10" i="7"/>
  <c r="E7" i="4"/>
  <c r="G7" i="14" s="1"/>
  <c r="D7" i="4"/>
  <c r="E11" i="3"/>
  <c r="G6" i="14" s="1"/>
  <c r="D11" i="3"/>
  <c r="E6" i="8"/>
  <c r="G5" i="14" s="1"/>
  <c r="D6" i="8"/>
  <c r="E59" i="1"/>
  <c r="G16" i="14" s="1"/>
  <c r="D59" i="1"/>
  <c r="G18" i="14" l="1"/>
  <c r="D8" i="14"/>
  <c r="D10" i="14"/>
  <c r="D24" i="5"/>
  <c r="C24" i="5"/>
  <c r="C41" i="10" l="1"/>
  <c r="D13" i="14" s="1"/>
  <c r="D11" i="14" l="1"/>
  <c r="D16" i="14" l="1"/>
  <c r="D15" i="14"/>
  <c r="D12" i="14"/>
  <c r="D9" i="14"/>
  <c r="D7" i="14"/>
  <c r="D6" i="14"/>
  <c r="D5" i="14"/>
  <c r="C13" i="14"/>
  <c r="C12" i="14"/>
  <c r="C10" i="14"/>
  <c r="C8" i="14"/>
  <c r="C18" i="14" l="1"/>
  <c r="D14" i="14"/>
  <c r="D18" i="14" s="1"/>
</calcChain>
</file>

<file path=xl/sharedStrings.xml><?xml version="1.0" encoding="utf-8"?>
<sst xmlns="http://schemas.openxmlformats.org/spreadsheetml/2006/main" count="381" uniqueCount="249">
  <si>
    <t>Rozvoj výzkumných organizací</t>
  </si>
  <si>
    <t>Rozvoj výzkumných organizací na rok 2019</t>
  </si>
  <si>
    <t>Archeologický ústav AV ČR, Brno, v. v. i.</t>
  </si>
  <si>
    <t>Archeologický ústav AV ČR, Praha, v. v. i.</t>
  </si>
  <si>
    <t>Astronomický ústav AV ČR, v. v. i.</t>
  </si>
  <si>
    <t>Biofyzikální ústav AV ČR, v. v. i.</t>
  </si>
  <si>
    <t>Biologické centrum AV ČR, v. v. i.</t>
  </si>
  <si>
    <t>Biotechnologický ústav AV ČR, v. v. i.</t>
  </si>
  <si>
    <t>Botanický ústav AV ČR, v. v. i.</t>
  </si>
  <si>
    <t>Etnologický ústav AV ČR, v. v. i.</t>
  </si>
  <si>
    <t>Filosofický ústav AV ČR, v. v. i.</t>
  </si>
  <si>
    <t>Fyziologický ústav AV ČR, v. v. i.</t>
  </si>
  <si>
    <t>Geofyzikální ústav AV ČR, v. v. i.</t>
  </si>
  <si>
    <t>Geologický ústav AV ČR, v. v. i.</t>
  </si>
  <si>
    <t>Historický ústav AV ČR, v. v. i.</t>
  </si>
  <si>
    <t>Knihovna AV ČR, v. v. i.</t>
  </si>
  <si>
    <t>Masarykův ústav a Archiv AV ČR, v. v. i.</t>
  </si>
  <si>
    <t>Matematický ústav AV ČR, v. v. i.</t>
  </si>
  <si>
    <t>Mikrobiologický ústav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</si>
  <si>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</si>
  <si>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</si>
  <si>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</si>
  <si>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</si>
  <si>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</si>
  <si>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 v. i.</t>
  </si>
  <si>
    <t>Ústav analytické chemie AV ČR, v. v. i.</t>
  </si>
  <si>
    <t>Ústav anorganické chemie AV ČR, v. v. i.</t>
  </si>
  <si>
    <t>Ústav biologie obratlovců AV ČR, v. v. i.</t>
  </si>
  <si>
    <t>Ústav dějin umění AV ČR, v. v. i.</t>
  </si>
  <si>
    <t>Ústav experimentální botaniky AV ČR, v. v. i.</t>
  </si>
  <si>
    <t>Ústav fotoniky a elektroniky AV ČR, v. v. i.</t>
  </si>
  <si>
    <t>Ústav fyzikální chemie J. Heyrovského AV ČR, v. v. i.</t>
  </si>
  <si>
    <t>Ústav fyziky atmosféry AV ČR, v. v. i.</t>
  </si>
  <si>
    <t>Ústav fyziky materiálů AV ČR, v. v. i.</t>
  </si>
  <si>
    <t>Ústav fyziky plazmatu AV ČR, v. v. i.</t>
  </si>
  <si>
    <t>Ústav geoniky AV ČR, v. v. i.</t>
  </si>
  <si>
    <t>Ústav chemických procesů AV ČR, v. v. i.</t>
  </si>
  <si>
    <t>Ústav informatiky AV ČR, v. v. i.</t>
  </si>
  <si>
    <t>Ústav jaderné fyziky AV ČR, v. v. i.</t>
  </si>
  <si>
    <t>Ústav makromolekulární chemie AV ČR, v. v. i.</t>
  </si>
  <si>
    <t>Ústav molekulární genetiky AV ČR, v. v. i.</t>
  </si>
  <si>
    <t>Ústav organické chemie a biochemie AV ČR, v. v. i.</t>
  </si>
  <si>
    <t>Ústav pro českou literaturu AV ČR, v. v. i.</t>
  </si>
  <si>
    <t>Ústav pro hydrodynamiku AV ČR, v. v. i.</t>
  </si>
  <si>
    <t>Ústav pro jazyk český AV ČR, v. v. i.</t>
  </si>
  <si>
    <t>Ústav pro soudobé dějiny AV ČR, v. v. i.</t>
  </si>
  <si>
    <t>Ústav přístrojové techniky AV ČR, v. v. i.</t>
  </si>
  <si>
    <t>Ústav státu a práva AV ČR, v. v. i.</t>
  </si>
  <si>
    <t>Ústav struktury a mechaniky hornin AV ČR, v. v. i.</t>
  </si>
  <si>
    <t>Ústav teoretické a aplikované mechaniky AV ČR, v. v. i.</t>
  </si>
  <si>
    <t>Ústav teorie informace a automatizace AV ČR, v. v. i.</t>
  </si>
  <si>
    <t>Ústav termomechaniky AV ČR, v. v. i.</t>
  </si>
  <si>
    <t>Ústav výzkumu globální změny AV ČR, v. v. i.</t>
  </si>
  <si>
    <t>Ústav živočišné fyziologie a genetiky AV ČR, v. v. i.</t>
  </si>
  <si>
    <t>Celkový součet</t>
  </si>
  <si>
    <t>Fixace dle roku 2018</t>
  </si>
  <si>
    <t>tis. Kč</t>
  </si>
  <si>
    <r>
      <rPr>
        <b/>
        <sz val="11"/>
        <color indexed="10"/>
        <rFont val="Calibri"/>
        <family val="2"/>
        <charset val="238"/>
      </rPr>
      <t>INSTITUCIONÁLNÍ VÝDAJE</t>
    </r>
    <r>
      <rPr>
        <b/>
        <sz val="11"/>
        <color indexed="8"/>
        <rFont val="Calibri"/>
        <family val="2"/>
        <charset val="238"/>
      </rPr>
      <t xml:space="preserve">  //  Název aktivity</t>
    </r>
  </si>
  <si>
    <t>Husitské muzeum v Táboře</t>
  </si>
  <si>
    <t>Institut umění - Divadelní ústav</t>
  </si>
  <si>
    <t>Moravská galerie v Brně</t>
  </si>
  <si>
    <t>Moravská zemská knihovna v Brně</t>
  </si>
  <si>
    <t>Moravské zemské muzeum</t>
  </si>
  <si>
    <t>Národní filmový archiv</t>
  </si>
  <si>
    <t>Národní galerie v Praze</t>
  </si>
  <si>
    <t>Národní informační a poradenské středisko pro kulturu</t>
  </si>
  <si>
    <t>Národní knihovna České republiky</t>
  </si>
  <si>
    <t>Národní muzeum</t>
  </si>
  <si>
    <t>Národní památkový ústav</t>
  </si>
  <si>
    <t>Národní technické museum</t>
  </si>
  <si>
    <t>Národní ústav lidové kultury</t>
  </si>
  <si>
    <t>Památník národního písemnictví</t>
  </si>
  <si>
    <t>Slezské zemské muzeum</t>
  </si>
  <si>
    <t>Technické muzeum v Brně</t>
  </si>
  <si>
    <t>Uměleckoprůmyslové museum v Praze</t>
  </si>
  <si>
    <t>Valašské muzeum v přírodě v Rožnově pod Radhoštěm</t>
  </si>
  <si>
    <t>CELKEM MK</t>
  </si>
  <si>
    <t>MK ČR</t>
  </si>
  <si>
    <t>CASRI - vědecké a servisní pracoviště tělesné výchovy</t>
  </si>
  <si>
    <t>Ministerstvo obrany / Vojenský veterinární ústav Hlučín</t>
  </si>
  <si>
    <t>Ministerstvo obrany / Vojenský zdravotní ústav Praha</t>
  </si>
  <si>
    <t>Ústřední vojenská nemocnice - Vojenská fakultní nemocnice Praha</t>
  </si>
  <si>
    <t>Vojenský výzkumný ústav, s.p.</t>
  </si>
  <si>
    <t>MO</t>
  </si>
  <si>
    <t>Zdroj: IS VaVaI</t>
  </si>
  <si>
    <t>Výzkumný ústav bezpečnosti práce, v.v.i.</t>
  </si>
  <si>
    <t>Výzkumný ústav práce a sociálních věcí, v.v.i.</t>
  </si>
  <si>
    <t>Endokrinologický ústav</t>
  </si>
  <si>
    <t>Fakultní nemocnice Brno</t>
  </si>
  <si>
    <t>Fakultní nemocnice Hradec Králové</t>
  </si>
  <si>
    <t>Fakultní nemocnice Královské Vinohrady</t>
  </si>
  <si>
    <t>Fakultní nemocnice Olomouc</t>
  </si>
  <si>
    <t>Fakultní nemocnice Ostrava</t>
  </si>
  <si>
    <t>Fakultní nemocnice v Motole</t>
  </si>
  <si>
    <t>Institut klinické a experimentální medicíny</t>
  </si>
  <si>
    <t>Masarykův onkologický ústav</t>
  </si>
  <si>
    <t>Národní ústav duševního zdraví</t>
  </si>
  <si>
    <t>Nemocnice Na Bulovce</t>
  </si>
  <si>
    <t>Nemocnice Na Homolce</t>
  </si>
  <si>
    <t>Revmatologický ústav</t>
  </si>
  <si>
    <t>Thomayerova nemocnice</t>
  </si>
  <si>
    <t>Všeobecná fakultní nemocnice v Praze</t>
  </si>
  <si>
    <t>Agritec Plant Research s.r.o.</t>
  </si>
  <si>
    <t>Agrotest fyto, s.r.o.</t>
  </si>
  <si>
    <t>Agrovýzkum Rapotín s.r.o.</t>
  </si>
  <si>
    <t>Chmelařský institut s.r.o.</t>
  </si>
  <si>
    <t>Národní zemědělské muzeum Praha</t>
  </si>
  <si>
    <t>OSEVA vývoj a výzkum s.r.o.</t>
  </si>
  <si>
    <t>Ústav zemědělské ekonomiky a informací</t>
  </si>
  <si>
    <t>Výzkumné centrum SELTON, s.r.o.</t>
  </si>
  <si>
    <t>Výzkumný a šlechtitelský ústav ovocnářský Holovousy s.r.o.</t>
  </si>
  <si>
    <t>Výzkumný ústav bramborářský Havlíčkův Brod, s.r.o.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</si>
  <si>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</si>
  <si>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</si>
  <si>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</si>
  <si>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</si>
  <si>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potravinářský Praha, v.v.i.</t>
  </si>
  <si>
    <t>Výzkumný ústav rostlinné výroby, v.v.i.</t>
  </si>
  <si>
    <t>Výzkumný ústav veterinárního lékařství, v.v.i.</t>
  </si>
  <si>
    <t>Výzkumný ústav zemědělské techniky, v.v.i.</t>
  </si>
  <si>
    <t>Výzkumný ústav živočišné výroby, v.v.i.</t>
  </si>
  <si>
    <t>Zemědělský výzkum, spol. s r.o.</t>
  </si>
  <si>
    <t>CENIA, česká informační agentura životního prostředí</t>
  </si>
  <si>
    <t>Česká geologická služba</t>
  </si>
  <si>
    <t>Český hydrometeorologický ústav</t>
  </si>
  <si>
    <t>Výzkumný ústav Silva Taroucy pro krajinu a okrasné zahradnictví, v.v.i.</t>
  </si>
  <si>
    <t>Zdroj: Is VaVaI</t>
  </si>
  <si>
    <t>Ústav mezinárodních vztahů, v.v.i.</t>
  </si>
  <si>
    <t>2019
dle UV č. 674</t>
  </si>
  <si>
    <t>VS</t>
  </si>
  <si>
    <t>Akademie múzických umění v Praze</t>
  </si>
  <si>
    <t>Akademie výtvarných umění v Praze</t>
  </si>
  <si>
    <t>Česká zemědělská univerzita v Praze</t>
  </si>
  <si>
    <t>České vysoké učení technické v Praze</t>
  </si>
  <si>
    <t>Janáčkova akademie múzických umění v Brně</t>
  </si>
  <si>
    <t>Jihočeská univerzita v Českých Budějovicích</t>
  </si>
  <si>
    <t>Masarykova univerzita</t>
  </si>
  <si>
    <t>Mendelova univerzita v Brně</t>
  </si>
  <si>
    <t>Metropolitní univerzita Praha, o.p.s.</t>
  </si>
  <si>
    <t>Ostravská univerzita v Ostravě</t>
  </si>
  <si>
    <t>Slezská univerzita v Opavě</t>
  </si>
  <si>
    <t>Technická univerzita v Liberci</t>
  </si>
  <si>
    <t>Univerzita Hradec Králové</t>
  </si>
  <si>
    <t>Univerzita Jana Amose Komenského Praha s.r.o.</t>
  </si>
  <si>
    <t>Univerzita Jana Evangelisty Purkyně v Ústí nad Labem</t>
  </si>
  <si>
    <t>Univerzita Karlova v Praze</t>
  </si>
  <si>
    <t>Univerzita Palackého v Olomouci</t>
  </si>
  <si>
    <t>Univerzita Pardubice</t>
  </si>
  <si>
    <t>Univerzita Tomáše Bati ve Zlíně</t>
  </si>
  <si>
    <t>Veterinární a farmaceutická univerzita Brno</t>
  </si>
  <si>
    <t>Vysoká škola báňská - Technická univerzita Ostrava</t>
  </si>
  <si>
    <t>Vysoká škola ekonomická v Praze</t>
  </si>
  <si>
    <t>Vysoká škola finanční a správní</t>
  </si>
  <si>
    <t>Vysoká škola chemicko-technologická v Praze</t>
  </si>
  <si>
    <t>Vysoká škola polytechnická Jihlava</t>
  </si>
  <si>
    <t>Vysoká škola technická a ekonomická v Českých Budějovicích</t>
  </si>
  <si>
    <t>Vysoká škola umělecko-průmyslová v Praze</t>
  </si>
  <si>
    <t>Vysoké učení technické v Brně</t>
  </si>
  <si>
    <t>Západočeská univerzita v Plzni</t>
  </si>
  <si>
    <t>Ostatní</t>
  </si>
  <si>
    <t>Technologické centrum Akademie věd České republiky</t>
  </si>
  <si>
    <t>Centrum pro studium vysokého školství, v.v.i.</t>
  </si>
  <si>
    <t>CESNET - zájmové sdružení právnických osob</t>
  </si>
  <si>
    <t>ENKI, o.p.s.</t>
  </si>
  <si>
    <t>Výzkumný ústav geodetický, topografický a kartografický, v. v. i.</t>
  </si>
  <si>
    <t>Národní archiv</t>
  </si>
  <si>
    <t>Centrum dopravního výzkumu, v.v.i.</t>
  </si>
  <si>
    <t>Výzkumný a zkušební letecký ústav, a.s.</t>
  </si>
  <si>
    <t>VÚTS, a.s.</t>
  </si>
  <si>
    <t>Centrum výzkumu Řež s.r.o.</t>
  </si>
  <si>
    <t>Unipetrol výzkumně vzdělávací centrum, a.s.</t>
  </si>
  <si>
    <t>Český metrologický institut</t>
  </si>
  <si>
    <t>COMTES FHT a.s.</t>
  </si>
  <si>
    <t>Výzkumný a zkušební ústav Plzeň s.r.o.</t>
  </si>
  <si>
    <t>SVÚM a.s.</t>
  </si>
  <si>
    <t>MemBrain s.r.o.</t>
  </si>
  <si>
    <t>MATERIÁLOVÝ A METALURGICKÝ VÝZKUM s.r.o.</t>
  </si>
  <si>
    <t>SVÚOM s.r.o.</t>
  </si>
  <si>
    <t>Centrum organické chemie s.r.o.</t>
  </si>
  <si>
    <t>Rozp. kapit.</t>
  </si>
  <si>
    <t>MZV</t>
  </si>
  <si>
    <t>MŽP</t>
  </si>
  <si>
    <t>Rozvoj výzkumných organizací (vč. převodu NPU I, NPU II)</t>
  </si>
  <si>
    <t>MD</t>
  </si>
  <si>
    <t>MZe</t>
  </si>
  <si>
    <t>(v tis. Kč) - bez výdajů krytých příjmy z programů EU a finančních mechanismů</t>
  </si>
  <si>
    <t>Ministerstvo zahraničních věcí</t>
  </si>
  <si>
    <t>Ministerstvo obrany</t>
  </si>
  <si>
    <t>Ministerstvo práce a sociálních věcí</t>
  </si>
  <si>
    <t>Ministerstvo vnitra</t>
  </si>
  <si>
    <t>Ministerstvo životního prostředí</t>
  </si>
  <si>
    <t>Ministerstvo průmyslu a obchodu</t>
  </si>
  <si>
    <t>Ministerstvo dopravy</t>
  </si>
  <si>
    <t>Ministerstvo zemědělství</t>
  </si>
  <si>
    <t>Ministerstvo školství, mládeže a tělovýchovy</t>
  </si>
  <si>
    <t>Ministerstvo kultury</t>
  </si>
  <si>
    <t>Ministerstvo zdravotnictví</t>
  </si>
  <si>
    <t>Akademie věd ČR</t>
  </si>
  <si>
    <t>PČR - Kriminalistický ústav</t>
  </si>
  <si>
    <t>Institut ochrany obyvatelstva lázně Bohdaneč</t>
  </si>
  <si>
    <t>Technický ústav PO Praha</t>
  </si>
  <si>
    <t>Policejní akademie v Praze</t>
  </si>
  <si>
    <t>Státní ústav jaderné, chemické a biologické ochrany</t>
  </si>
  <si>
    <t>Státní ústav radiační ochrany</t>
  </si>
  <si>
    <t>Institut pro kriminologii a sociální prevenci (MS)</t>
  </si>
  <si>
    <t>Fixace dle roku 2019</t>
  </si>
  <si>
    <t>MŠMT</t>
  </si>
  <si>
    <t>přehled dle jednotlivých výzkumných organizací</t>
  </si>
  <si>
    <t>Zdroj: byl použit návrh poskytovatele na rok 2019</t>
  </si>
  <si>
    <t>MPO</t>
  </si>
  <si>
    <t>Vypočtené RVO dle poskytovatele na rok 2019</t>
  </si>
  <si>
    <t>Státní zdravotní ústav, příspěvková organizace</t>
  </si>
  <si>
    <t>Výzkumný ústav stavebních hmot, a.s.</t>
  </si>
  <si>
    <t>III. F</t>
  </si>
  <si>
    <r>
      <t xml:space="preserve">2019
</t>
    </r>
    <r>
      <rPr>
        <sz val="11"/>
        <color indexed="8"/>
        <rFont val="Calibri"/>
        <family val="2"/>
        <charset val="238"/>
      </rPr>
      <t>dle UV                      č. 674/2017</t>
    </r>
  </si>
  <si>
    <t>Souhrn - Výdaje na RVO státního rozpočtu ČR na výzkum, experimentální vývoj a inovace na rok 2019</t>
  </si>
  <si>
    <t>čerpaná podpora v roce 2018
dle předaných údajů z IS VaVaI</t>
  </si>
  <si>
    <t>přidělená podpora na rok 2019
dle předaných údajů z IS VaVaI</t>
  </si>
  <si>
    <t>Centrum hydraulického výzkumu spol. s r.o.</t>
  </si>
  <si>
    <t>Národní muzeum v přírodě</t>
  </si>
  <si>
    <t>Muzeum umění Olomouc, státní příspěvková organizace</t>
  </si>
  <si>
    <t>Muzeum skla a bižuterie v Jablonci nad Nisou</t>
  </si>
  <si>
    <t>Fakultní nemocnice u sv. Anny v Brně</t>
  </si>
  <si>
    <t>Ústav hematologie a krevní transfúze</t>
  </si>
  <si>
    <t>Fakultní nemocnice Plzeň</t>
  </si>
  <si>
    <t>Výzkumný ústav anorganické chemie, a.s.</t>
  </si>
  <si>
    <t>MV</t>
  </si>
  <si>
    <t>MZd</t>
  </si>
  <si>
    <t>AV ČR</t>
  </si>
  <si>
    <t>Zdroj: MPO; IS VaVaI</t>
  </si>
  <si>
    <t>Zdroj: MŠMT; IS VaVaI</t>
  </si>
  <si>
    <t>Zdroj: podklady MK; IS VaVaI</t>
  </si>
  <si>
    <t>Zdroj: MZd; IS VaVaI</t>
  </si>
  <si>
    <r>
      <t>2019</t>
    </r>
    <r>
      <rPr>
        <sz val="11"/>
        <color indexed="8"/>
        <rFont val="Calibri"/>
        <family val="2"/>
        <charset val="238"/>
      </rPr>
      <t xml:space="preserve"> 
dle zákona
č. 336/2018 o SR</t>
    </r>
  </si>
  <si>
    <r>
      <t>2018</t>
    </r>
    <r>
      <rPr>
        <sz val="11"/>
        <color indexed="8"/>
        <rFont val="Calibri"/>
        <family val="2"/>
        <charset val="238"/>
      </rPr>
      <t xml:space="preserve">                        dle zákona
 č. 474/2017 o SR</t>
    </r>
  </si>
  <si>
    <r>
      <t xml:space="preserve">2018                        </t>
    </r>
    <r>
      <rPr>
        <sz val="11"/>
        <color theme="1"/>
        <rFont val="Calibri"/>
        <family val="2"/>
        <charset val="238"/>
        <scheme val="minor"/>
      </rPr>
      <t>dle IS VaVaI // Zaslaných dat</t>
    </r>
  </si>
  <si>
    <r>
      <t xml:space="preserve">2020
</t>
    </r>
    <r>
      <rPr>
        <sz val="11"/>
        <color indexed="8"/>
        <rFont val="Calibri"/>
        <family val="2"/>
        <charset val="238"/>
      </rPr>
      <t>dle UV                        č. 588/2018</t>
    </r>
  </si>
  <si>
    <t>DK RVO CELKEM</t>
  </si>
  <si>
    <t>Výzkumný ústav vodohospodářský T. G. Masaryka v.v.i.</t>
  </si>
  <si>
    <r>
      <t>2019</t>
    </r>
    <r>
      <rPr>
        <sz val="11"/>
        <color indexed="8"/>
        <rFont val="Calibri"/>
        <family val="2"/>
        <charset val="238"/>
      </rPr>
      <t xml:space="preserve"> 
dle IS VaVaI // Zaslaných dat</t>
    </r>
  </si>
  <si>
    <t>Rozvoj výzkumných organizací (vč. ELI a  převodu NPU I, NPU II )</t>
  </si>
  <si>
    <t>Rozvoj výzkumných organizací (vč.ELI a převodu NPU I, NPU II)</t>
  </si>
  <si>
    <r>
      <t xml:space="preserve">přidělená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</si>
  <si>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Fixace dle roku 2018*</t>
  </si>
  <si>
    <t>Fyzikální ústav AV ČR, v. v. i.*</t>
  </si>
  <si>
    <t>* včetně RVO na ELI</t>
  </si>
  <si>
    <t>* Částka uvedená v souhrnné zprávě z přílohy F schváleného návrhu státního rozpočtu vychází ze zálohové platby. Fixace stabilizační základny institucionální podpory, jak předepisuje Metodika 17+, byla promítnuta do návrhu výdajů státního rozpočtu na výzkum a vývoj na léta 2019-2021, a to na úroveň výzkumných organizací.</t>
  </si>
  <si>
    <t>MPSV*</t>
  </si>
  <si>
    <t>* MPSV r. 2020 - SDV snížen na žádost poskytovatele ze 180 mil. Kč na 90 mil.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</si>
</sst>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1">
    <xf numFmtId="0" fontId="0" fillId="0" borderId="0" xfId="0"/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/>
    <xf numFmtId="0" fontId="6" fillId="0" borderId="4" xfId="2" applyFont="1" applyFill="1" applyBorder="1"/>
    <xf numFmtId="0" fontId="0" fillId="0" borderId="0" xfId="0" applyAlignment="1">
      <alignment horizontal="center"/>
    </xf>
    <xf numFmtId="0" fontId="6" fillId="0" borderId="0" xfId="2" applyFont="1" applyFill="1" applyBorder="1"/>
    <xf numFmtId="0" fontId="3" fillId="0" borderId="0" xfId="0" applyFont="1"/>
    <xf numFmtId="0" fontId="12" fillId="0" borderId="0" xfId="0" applyFon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0" fontId="4" fillId="0" borderId="0" xfId="2"/>
    <xf numFmtId="0" fontId="0" fillId="0" borderId="0" xfId="1" applyFont="1" applyAlignment="1">
      <alignment horizontal="right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left" vertical="center" wrapText="1"/>
    </xf>
    <xf numFmtId="0" fontId="1" fillId="0" borderId="0" xfId="1" applyAlignment="1">
      <alignment horizontal="right"/>
    </xf>
    <xf numFmtId="0" fontId="11" fillId="0" borderId="12" xfId="2" applyFont="1" applyFill="1" applyBorder="1" applyAlignment="1"/>
    <xf numFmtId="0" fontId="11" fillId="0" borderId="7" xfId="2" applyFont="1" applyFill="1" applyBorder="1"/>
    <xf numFmtId="0" fontId="6" fillId="0" borderId="11" xfId="2" applyFont="1" applyFill="1" applyBorder="1" applyAlignment="1">
      <alignment vertical="center" wrapText="1"/>
    </xf>
    <xf numFmtId="0" fontId="0" fillId="0" borderId="0" xfId="0" applyFill="1"/>
    <xf numFmtId="0" fontId="11" fillId="0" borderId="12" xfId="2" applyFont="1" applyFill="1" applyBorder="1"/>
    <xf numFmtId="0" fontId="6" fillId="0" borderId="4" xfId="2" applyFont="1" applyFill="1" applyBorder="1" applyAlignment="1">
      <alignment vertical="center" wrapText="1"/>
    </xf>
    <xf numFmtId="0" fontId="6" fillId="0" borderId="4" xfId="2" applyFont="1" applyFill="1" applyBorder="1" applyAlignment="1">
      <alignment vertical="center"/>
    </xf>
    <xf numFmtId="0" fontId="11" fillId="0" borderId="8" xfId="2" applyFont="1" applyFill="1" applyBorder="1" applyAlignment="1">
      <alignment horizontal="left"/>
    </xf>
    <xf numFmtId="164" fontId="1" fillId="0" borderId="14" xfId="1" applyNumberFormat="1" applyFont="1" applyFill="1" applyBorder="1"/>
    <xf numFmtId="164" fontId="1" fillId="0" borderId="3" xfId="1" applyNumberFormat="1" applyFill="1" applyBorder="1"/>
    <xf numFmtId="164" fontId="1" fillId="0" borderId="3" xfId="1" applyNumberFormat="1" applyFont="1" applyFill="1" applyBorder="1"/>
    <xf numFmtId="3" fontId="1" fillId="0" borderId="15" xfId="1" applyNumberFormat="1" applyFont="1" applyFill="1" applyBorder="1"/>
    <xf numFmtId="3" fontId="1" fillId="0" borderId="13" xfId="1" applyNumberFormat="1" applyFill="1" applyBorder="1"/>
    <xf numFmtId="3" fontId="1" fillId="0" borderId="13" xfId="1" applyNumberFormat="1" applyFont="1" applyFill="1" applyBorder="1"/>
    <xf numFmtId="3" fontId="1" fillId="0" borderId="16" xfId="1" applyNumberFormat="1" applyFill="1" applyBorder="1"/>
    <xf numFmtId="3" fontId="11" fillId="0" borderId="15" xfId="2" applyNumberFormat="1" applyFont="1" applyFill="1" applyBorder="1" applyAlignment="1">
      <alignment wrapText="1"/>
    </xf>
    <xf numFmtId="3" fontId="11" fillId="0" borderId="13" xfId="2" applyNumberFormat="1" applyFont="1" applyFill="1" applyBorder="1" applyAlignment="1">
      <alignment wrapText="1"/>
    </xf>
    <xf numFmtId="3" fontId="0" fillId="0" borderId="0" xfId="0" applyNumberFormat="1"/>
    <xf numFmtId="0" fontId="13" fillId="0" borderId="0" xfId="1" applyFont="1" applyAlignment="1">
      <alignment horizontal="left"/>
    </xf>
    <xf numFmtId="0" fontId="5" fillId="3" borderId="9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3" fontId="1" fillId="0" borderId="19" xfId="1" applyNumberFormat="1" applyFill="1" applyBorder="1"/>
    <xf numFmtId="0" fontId="5" fillId="3" borderId="21" xfId="2" applyFont="1" applyFill="1" applyBorder="1" applyAlignment="1">
      <alignment horizontal="center" vertical="center" wrapText="1"/>
    </xf>
    <xf numFmtId="0" fontId="6" fillId="0" borderId="22" xfId="2" applyFont="1" applyFill="1" applyBorder="1"/>
    <xf numFmtId="0" fontId="7" fillId="0" borderId="23" xfId="2" applyFont="1" applyFill="1" applyBorder="1"/>
    <xf numFmtId="3" fontId="1" fillId="0" borderId="3" xfId="1" applyNumberFormat="1" applyFill="1" applyBorder="1"/>
    <xf numFmtId="0" fontId="9" fillId="3" borderId="21" xfId="2" applyFont="1" applyFill="1" applyBorder="1" applyAlignment="1">
      <alignment horizontal="center" vertical="center" wrapText="1"/>
    </xf>
    <xf numFmtId="0" fontId="6" fillId="0" borderId="23" xfId="2" applyFont="1" applyFill="1" applyBorder="1"/>
    <xf numFmtId="3" fontId="1" fillId="0" borderId="20" xfId="1" applyNumberFormat="1" applyFill="1" applyBorder="1"/>
    <xf numFmtId="0" fontId="6" fillId="0" borderId="24" xfId="2" applyFont="1" applyFill="1" applyBorder="1"/>
    <xf numFmtId="3" fontId="1" fillId="0" borderId="25" xfId="1" applyNumberFormat="1" applyFill="1" applyBorder="1"/>
    <xf numFmtId="3" fontId="2" fillId="0" borderId="6" xfId="1" applyNumberFormat="1" applyFont="1" applyFill="1" applyBorder="1" applyAlignment="1">
      <alignment horizontal="right" vertical="center" wrapText="1"/>
    </xf>
    <xf numFmtId="3" fontId="2" fillId="0" borderId="18" xfId="1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wrapText="1"/>
    </xf>
    <xf numFmtId="0" fontId="0" fillId="0" borderId="26" xfId="0" applyFont="1" applyFill="1" applyBorder="1" applyAlignment="1">
      <alignment horizontal="center"/>
    </xf>
    <xf numFmtId="0" fontId="5" fillId="3" borderId="27" xfId="2" applyFont="1" applyFill="1" applyBorder="1" applyAlignment="1">
      <alignment horizontal="center" vertical="center" wrapText="1"/>
    </xf>
    <xf numFmtId="0" fontId="5" fillId="3" borderId="28" xfId="2" applyFont="1" applyFill="1" applyBorder="1" applyAlignment="1">
      <alignment horizontal="center" vertical="center" wrapText="1"/>
    </xf>
    <xf numFmtId="0" fontId="5" fillId="3" borderId="29" xfId="2" applyFont="1" applyFill="1" applyBorder="1" applyAlignment="1">
      <alignment horizontal="center" vertical="center" wrapText="1"/>
    </xf>
    <xf numFmtId="0" fontId="7" fillId="0" borderId="31" xfId="2" applyFont="1" applyFill="1" applyBorder="1"/>
    <xf numFmtId="3" fontId="2" fillId="2" borderId="32" xfId="1" applyNumberFormat="1" applyFont="1" applyFill="1" applyBorder="1"/>
    <xf numFmtId="3" fontId="2" fillId="2" borderId="33" xfId="1" applyNumberFormat="1" applyFont="1" applyFill="1" applyBorder="1"/>
    <xf numFmtId="0" fontId="6" fillId="0" borderId="35" xfId="2" applyFont="1" applyFill="1" applyBorder="1" applyAlignment="1"/>
    <xf numFmtId="0" fontId="6" fillId="0" borderId="22" xfId="2" applyFont="1" applyFill="1" applyBorder="1" applyAlignment="1"/>
    <xf numFmtId="0" fontId="6" fillId="0" borderId="3" xfId="2" applyFont="1" applyFill="1" applyBorder="1"/>
    <xf numFmtId="0" fontId="6" fillId="0" borderId="23" xfId="2" applyFont="1" applyFill="1" applyBorder="1" applyAlignment="1">
      <alignment wrapText="1"/>
    </xf>
    <xf numFmtId="3" fontId="7" fillId="0" borderId="6" xfId="1" applyNumberFormat="1" applyFont="1" applyFill="1" applyBorder="1" applyAlignment="1">
      <alignment horizontal="right" vertical="center" wrapText="1"/>
    </xf>
    <xf numFmtId="3" fontId="7" fillId="0" borderId="18" xfId="1" applyNumberFormat="1" applyFont="1" applyFill="1" applyBorder="1" applyAlignment="1">
      <alignment horizontal="right" vertical="center" wrapText="1"/>
    </xf>
    <xf numFmtId="0" fontId="6" fillId="0" borderId="10" xfId="2" applyFont="1" applyFill="1" applyBorder="1"/>
    <xf numFmtId="164" fontId="1" fillId="0" borderId="6" xfId="1" applyNumberFormat="1" applyFill="1" applyBorder="1"/>
    <xf numFmtId="3" fontId="0" fillId="0" borderId="16" xfId="1" applyNumberFormat="1" applyFont="1" applyFill="1" applyBorder="1"/>
    <xf numFmtId="3" fontId="1" fillId="0" borderId="2" xfId="1" applyNumberFormat="1" applyFill="1" applyBorder="1"/>
    <xf numFmtId="3" fontId="1" fillId="0" borderId="36" xfId="1" applyNumberFormat="1" applyFill="1" applyBorder="1"/>
    <xf numFmtId="3" fontId="1" fillId="0" borderId="14" xfId="1" applyNumberFormat="1" applyFill="1" applyBorder="1"/>
    <xf numFmtId="3" fontId="1" fillId="0" borderId="6" xfId="1" applyNumberFormat="1" applyFill="1" applyBorder="1"/>
    <xf numFmtId="3" fontId="1" fillId="0" borderId="18" xfId="1" applyNumberFormat="1" applyFill="1" applyBorder="1"/>
    <xf numFmtId="3" fontId="1" fillId="0" borderId="7" xfId="1" applyNumberFormat="1" applyFill="1" applyBorder="1"/>
    <xf numFmtId="3" fontId="1" fillId="0" borderId="12" xfId="1" applyNumberFormat="1" applyFill="1" applyBorder="1"/>
    <xf numFmtId="3" fontId="1" fillId="0" borderId="8" xfId="1" applyNumberFormat="1" applyFill="1" applyBorder="1"/>
    <xf numFmtId="3" fontId="1" fillId="0" borderId="5" xfId="1" applyNumberFormat="1" applyFill="1" applyBorder="1"/>
    <xf numFmtId="0" fontId="5" fillId="3" borderId="37" xfId="2" applyFont="1" applyFill="1" applyBorder="1" applyAlignment="1">
      <alignment horizontal="center" vertical="center" wrapText="1"/>
    </xf>
    <xf numFmtId="0" fontId="0" fillId="6" borderId="9" xfId="0" applyFill="1" applyBorder="1"/>
    <xf numFmtId="0" fontId="7" fillId="6" borderId="1" xfId="2" applyFont="1" applyFill="1" applyBorder="1"/>
    <xf numFmtId="164" fontId="2" fillId="2" borderId="2" xfId="0" applyNumberFormat="1" applyFont="1" applyFill="1" applyBorder="1"/>
    <xf numFmtId="3" fontId="2" fillId="2" borderId="38" xfId="0" applyNumberFormat="1" applyFont="1" applyFill="1" applyBorder="1"/>
    <xf numFmtId="3" fontId="2" fillId="4" borderId="2" xfId="0" applyNumberFormat="1" applyFont="1" applyFill="1" applyBorder="1"/>
    <xf numFmtId="3" fontId="2" fillId="4" borderId="38" xfId="0" applyNumberFormat="1" applyFont="1" applyFill="1" applyBorder="1"/>
    <xf numFmtId="3" fontId="2" fillId="5" borderId="2" xfId="0" applyNumberFormat="1" applyFont="1" applyFill="1" applyBorder="1"/>
    <xf numFmtId="3" fontId="2" fillId="0" borderId="32" xfId="1" applyNumberFormat="1" applyFont="1" applyFill="1" applyBorder="1"/>
    <xf numFmtId="3" fontId="2" fillId="0" borderId="33" xfId="1" applyNumberFormat="1" applyFont="1" applyFill="1" applyBorder="1"/>
    <xf numFmtId="3" fontId="1" fillId="0" borderId="30" xfId="1" applyNumberFormat="1" applyFill="1" applyBorder="1"/>
    <xf numFmtId="3" fontId="1" fillId="0" borderId="15" xfId="1" applyNumberFormat="1" applyFill="1" applyBorder="1"/>
    <xf numFmtId="3" fontId="1" fillId="0" borderId="17" xfId="1" applyNumberFormat="1" applyFill="1" applyBorder="1"/>
    <xf numFmtId="3" fontId="1" fillId="0" borderId="34" xfId="1" applyNumberFormat="1" applyFill="1" applyBorder="1"/>
    <xf numFmtId="0" fontId="0" fillId="0" borderId="0" xfId="0" applyFill="1" applyAlignment="1">
      <alignment horizontal="center"/>
    </xf>
    <xf numFmtId="0" fontId="0" fillId="0" borderId="22" xfId="0" applyFont="1" applyFill="1" applyBorder="1" applyAlignment="1">
      <alignment horizontal="left"/>
    </xf>
    <xf numFmtId="0" fontId="0" fillId="0" borderId="23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 vertical="center"/>
    </xf>
    <xf numFmtId="0" fontId="6" fillId="0" borderId="3" xfId="2" applyFont="1" applyFill="1" applyBorder="1" applyAlignment="1"/>
    <xf numFmtId="0" fontId="0" fillId="0" borderId="3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25" xfId="2" applyFont="1" applyFill="1" applyBorder="1"/>
    <xf numFmtId="0" fontId="7" fillId="0" borderId="2" xfId="2" applyFont="1" applyFill="1" applyBorder="1"/>
    <xf numFmtId="3" fontId="2" fillId="2" borderId="39" xfId="1" applyNumberFormat="1" applyFont="1" applyFill="1" applyBorder="1"/>
    <xf numFmtId="3" fontId="2" fillId="2" borderId="36" xfId="1" applyNumberFormat="1" applyFont="1" applyFill="1" applyBorder="1"/>
    <xf numFmtId="3" fontId="1" fillId="0" borderId="28" xfId="1" applyNumberFormat="1" applyFill="1" applyBorder="1"/>
    <xf numFmtId="3" fontId="1" fillId="0" borderId="29" xfId="1" applyNumberFormat="1" applyFill="1" applyBorder="1"/>
    <xf numFmtId="0" fontId="7" fillId="0" borderId="40" xfId="2" applyFont="1" applyFill="1" applyBorder="1"/>
    <xf numFmtId="3" fontId="2" fillId="2" borderId="2" xfId="1" applyNumberFormat="1" applyFont="1" applyFill="1" applyBorder="1"/>
    <xf numFmtId="0" fontId="6" fillId="0" borderId="2" xfId="2" applyFont="1" applyFill="1" applyBorder="1"/>
    <xf numFmtId="0" fontId="6" fillId="0" borderId="35" xfId="2" applyFont="1" applyFill="1" applyBorder="1"/>
    <xf numFmtId="0" fontId="5" fillId="3" borderId="2" xfId="2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left"/>
    </xf>
    <xf numFmtId="0" fontId="6" fillId="0" borderId="41" xfId="2" applyFont="1" applyFill="1" applyBorder="1"/>
    <xf numFmtId="0" fontId="6" fillId="0" borderId="41" xfId="0" applyFont="1" applyFill="1" applyBorder="1" applyAlignment="1">
      <alignment horizontal="left"/>
    </xf>
    <xf numFmtId="0" fontId="6" fillId="0" borderId="41" xfId="2" applyFont="1" applyFill="1" applyBorder="1" applyAlignment="1">
      <alignment horizontal="left" indent="1"/>
    </xf>
    <xf numFmtId="0" fontId="0" fillId="0" borderId="0" xfId="0" applyAlignment="1"/>
    <xf numFmtId="0" fontId="6" fillId="0" borderId="41" xfId="2" applyFont="1" applyFill="1" applyBorder="1" applyAlignment="1"/>
    <xf numFmtId="0" fontId="6" fillId="0" borderId="3" xfId="2" applyFont="1" applyFill="1" applyBorder="1" applyAlignment="1">
      <alignment horizontal="left" indent="1"/>
    </xf>
    <xf numFmtId="0" fontId="13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0" fillId="0" borderId="0" xfId="0" applyAlignment="1">
      <alignment horizontal="left" vertical="center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colors>
    <mruColors>
      <color rgb="FFF1FD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view="pageLayout" zoomScale="80" zoomScaleNormal="100" zoomScalePageLayoutView="80" workbookViewId="0">
      <selection activeCell="B27" sqref="B27:B30"/>
    </sheetView>
  </sheetViews>
  <sheetFormatPr defaultRowHeight="15" x14ac:dyDescent="0.25"/>
  <cols>
    <col min="1" max="1" width="8.85546875" customWidth="1"/>
    <col min="2" max="2" width="53.42578125" customWidth="1"/>
    <col min="3" max="5" width="15.7109375" customWidth="1"/>
    <col min="6" max="8" width="15.28515625" customWidth="1"/>
  </cols>
  <sheetData>
    <row r="1" spans="1:8" ht="24.75" customHeight="1" x14ac:dyDescent="0.3">
      <c r="A1" s="1" t="s">
        <v>213</v>
      </c>
      <c r="B1" s="119" t="s">
        <v>215</v>
      </c>
      <c r="C1" s="119"/>
      <c r="D1" s="119"/>
      <c r="E1" s="119"/>
      <c r="F1" s="119"/>
      <c r="G1" s="52"/>
      <c r="H1" s="52"/>
    </row>
    <row r="2" spans="1:8" ht="15.75" x14ac:dyDescent="0.25">
      <c r="A2" s="3"/>
      <c r="B2" s="118" t="s">
        <v>185</v>
      </c>
      <c r="C2" s="118"/>
      <c r="D2" s="118"/>
      <c r="E2" s="118"/>
      <c r="F2" s="118"/>
      <c r="G2" s="34"/>
      <c r="H2" s="12"/>
    </row>
    <row r="3" spans="1:8" ht="15.75" thickBot="1" x14ac:dyDescent="0.3">
      <c r="A3" s="13"/>
      <c r="B3" s="14"/>
      <c r="C3" s="14"/>
      <c r="D3" s="14"/>
      <c r="E3" s="15"/>
      <c r="F3" s="15"/>
      <c r="G3" s="15"/>
      <c r="H3" s="11"/>
    </row>
    <row r="4" spans="1:8" ht="64.5" customHeight="1" thickBot="1" x14ac:dyDescent="0.3">
      <c r="A4" s="35" t="s">
        <v>179</v>
      </c>
      <c r="B4" s="36" t="s">
        <v>57</v>
      </c>
      <c r="C4" s="37" t="s">
        <v>234</v>
      </c>
      <c r="D4" s="37" t="s">
        <v>235</v>
      </c>
      <c r="E4" s="38" t="s">
        <v>214</v>
      </c>
      <c r="F4" s="38" t="s">
        <v>233</v>
      </c>
      <c r="G4" s="38" t="s">
        <v>239</v>
      </c>
      <c r="H4" s="39" t="s">
        <v>236</v>
      </c>
    </row>
    <row r="5" spans="1:8" s="19" customFormat="1" x14ac:dyDescent="0.25">
      <c r="A5" s="17" t="s">
        <v>180</v>
      </c>
      <c r="B5" s="18" t="s">
        <v>0</v>
      </c>
      <c r="C5" s="24">
        <v>25152000</v>
      </c>
      <c r="D5" s="27">
        <f>+MZV!C6</f>
        <v>25152</v>
      </c>
      <c r="E5" s="31">
        <v>25336</v>
      </c>
      <c r="F5" s="31">
        <v>25336</v>
      </c>
      <c r="G5" s="27">
        <f>+MZV!E6</f>
        <v>25336</v>
      </c>
      <c r="H5" s="31">
        <v>25336</v>
      </c>
    </row>
    <row r="6" spans="1:8" s="19" customFormat="1" x14ac:dyDescent="0.25">
      <c r="A6" s="16" t="s">
        <v>83</v>
      </c>
      <c r="B6" s="4" t="s">
        <v>0</v>
      </c>
      <c r="C6" s="25">
        <v>91166000</v>
      </c>
      <c r="D6" s="28">
        <f>+MO!C11</f>
        <v>91166</v>
      </c>
      <c r="E6" s="28">
        <v>94489</v>
      </c>
      <c r="F6" s="28">
        <v>94489</v>
      </c>
      <c r="G6" s="28">
        <f>+MO!E11</f>
        <v>94489</v>
      </c>
      <c r="H6" s="28">
        <v>94489</v>
      </c>
    </row>
    <row r="7" spans="1:8" s="19" customFormat="1" x14ac:dyDescent="0.25">
      <c r="A7" s="20" t="s">
        <v>247</v>
      </c>
      <c r="B7" s="21" t="s">
        <v>0</v>
      </c>
      <c r="C7" s="26">
        <v>60000000</v>
      </c>
      <c r="D7" s="29">
        <f>+MPSV!C7</f>
        <v>14000</v>
      </c>
      <c r="E7" s="32">
        <v>80000</v>
      </c>
      <c r="F7" s="32">
        <v>80000</v>
      </c>
      <c r="G7" s="29">
        <f>+MPSV!E7</f>
        <v>75000</v>
      </c>
      <c r="H7" s="32">
        <v>90000</v>
      </c>
    </row>
    <row r="8" spans="1:8" s="19" customFormat="1" x14ac:dyDescent="0.25">
      <c r="A8" s="16" t="s">
        <v>226</v>
      </c>
      <c r="B8" s="4" t="s">
        <v>0</v>
      </c>
      <c r="C8" s="25">
        <f>136321000-71936000</f>
        <v>64385000</v>
      </c>
      <c r="D8" s="29">
        <f>+MV!C13</f>
        <v>139047</v>
      </c>
      <c r="E8" s="28">
        <v>139047</v>
      </c>
      <c r="F8" s="32">
        <v>139047</v>
      </c>
      <c r="G8" s="29">
        <f>+MV!E13</f>
        <v>138740</v>
      </c>
      <c r="H8" s="32">
        <v>141828</v>
      </c>
    </row>
    <row r="9" spans="1:8" s="19" customFormat="1" x14ac:dyDescent="0.25">
      <c r="A9" s="20" t="s">
        <v>181</v>
      </c>
      <c r="B9" s="21" t="s">
        <v>0</v>
      </c>
      <c r="C9" s="26">
        <v>248379554</v>
      </c>
      <c r="D9" s="29">
        <f>+MŽP!C10</f>
        <v>248379</v>
      </c>
      <c r="E9" s="32">
        <v>257600</v>
      </c>
      <c r="F9" s="32">
        <v>257600.19899999999</v>
      </c>
      <c r="G9" s="29">
        <f>+MŽP!E10</f>
        <v>257187</v>
      </c>
      <c r="H9" s="32">
        <v>257600.19899999999</v>
      </c>
    </row>
    <row r="10" spans="1:8" s="19" customFormat="1" x14ac:dyDescent="0.25">
      <c r="A10" s="16" t="s">
        <v>209</v>
      </c>
      <c r="B10" s="4" t="s">
        <v>182</v>
      </c>
      <c r="C10" s="25">
        <f>348124000+14720000</f>
        <v>362844000</v>
      </c>
      <c r="D10" s="29">
        <f>+MPO!C20</f>
        <v>355737</v>
      </c>
      <c r="E10" s="28">
        <v>420923</v>
      </c>
      <c r="F10" s="32">
        <v>420923</v>
      </c>
      <c r="G10" s="29">
        <f>+MPO!E20</f>
        <v>406182</v>
      </c>
      <c r="H10" s="32">
        <v>468787</v>
      </c>
    </row>
    <row r="11" spans="1:8" s="19" customFormat="1" x14ac:dyDescent="0.25">
      <c r="A11" s="20" t="s">
        <v>183</v>
      </c>
      <c r="B11" s="21" t="s">
        <v>0</v>
      </c>
      <c r="C11" s="26">
        <v>50000000</v>
      </c>
      <c r="D11" s="29">
        <f>+MD!C6</f>
        <v>50000</v>
      </c>
      <c r="E11" s="29">
        <v>50000</v>
      </c>
      <c r="F11" s="32">
        <v>50000</v>
      </c>
      <c r="G11" s="29">
        <f>+MD!E6</f>
        <v>50000</v>
      </c>
      <c r="H11" s="32">
        <v>50000</v>
      </c>
    </row>
    <row r="12" spans="1:8" s="19" customFormat="1" x14ac:dyDescent="0.25">
      <c r="A12" s="20" t="s">
        <v>184</v>
      </c>
      <c r="B12" s="4" t="s">
        <v>182</v>
      </c>
      <c r="C12" s="25">
        <f>453206000+0</f>
        <v>453206000</v>
      </c>
      <c r="D12" s="28">
        <f>+MZe!C25</f>
        <v>453206</v>
      </c>
      <c r="E12" s="28">
        <v>491031</v>
      </c>
      <c r="F12" s="32">
        <v>491031</v>
      </c>
      <c r="G12" s="28">
        <f>+MZe!E25</f>
        <v>491031</v>
      </c>
      <c r="H12" s="32">
        <v>515369</v>
      </c>
    </row>
    <row r="13" spans="1:8" s="19" customFormat="1" x14ac:dyDescent="0.25">
      <c r="A13" s="16" t="s">
        <v>206</v>
      </c>
      <c r="B13" s="22" t="s">
        <v>182</v>
      </c>
      <c r="C13" s="25">
        <f>6640408655+3089000</f>
        <v>6643497655</v>
      </c>
      <c r="D13" s="28">
        <f>+MSMT!C41</f>
        <v>6643498</v>
      </c>
      <c r="E13" s="28">
        <v>6837097</v>
      </c>
      <c r="F13" s="32">
        <v>6837096.5810000002</v>
      </c>
      <c r="G13" s="28">
        <f>+MSMT!E41</f>
        <v>6837279</v>
      </c>
      <c r="H13" s="32">
        <v>7225699</v>
      </c>
    </row>
    <row r="14" spans="1:8" s="19" customFormat="1" x14ac:dyDescent="0.25">
      <c r="A14" s="16" t="s">
        <v>77</v>
      </c>
      <c r="B14" s="4" t="s">
        <v>0</v>
      </c>
      <c r="C14" s="25">
        <v>90039000</v>
      </c>
      <c r="D14" s="28">
        <f>+MK!C26</f>
        <v>90039</v>
      </c>
      <c r="E14" s="28">
        <v>93354</v>
      </c>
      <c r="F14" s="32">
        <v>93354</v>
      </c>
      <c r="G14" s="28">
        <f>+MK!E26</f>
        <v>93354</v>
      </c>
      <c r="H14" s="32">
        <v>93354</v>
      </c>
    </row>
    <row r="15" spans="1:8" s="19" customFormat="1" x14ac:dyDescent="0.25">
      <c r="A15" s="20" t="s">
        <v>227</v>
      </c>
      <c r="B15" s="4" t="s">
        <v>182</v>
      </c>
      <c r="C15" s="25">
        <v>621046000</v>
      </c>
      <c r="D15" s="28">
        <f>+MZd!C24</f>
        <v>627259.79999999993</v>
      </c>
      <c r="E15" s="28">
        <v>581276.64300000004</v>
      </c>
      <c r="F15" s="28">
        <v>500100.64799999999</v>
      </c>
      <c r="G15" s="28">
        <f>+MZd!F24</f>
        <v>658622</v>
      </c>
      <c r="H15" s="28">
        <v>643562</v>
      </c>
    </row>
    <row r="16" spans="1:8" s="19" customFormat="1" ht="15.75" thickBot="1" x14ac:dyDescent="0.3">
      <c r="A16" s="23" t="s">
        <v>228</v>
      </c>
      <c r="B16" s="66" t="s">
        <v>240</v>
      </c>
      <c r="C16" s="67">
        <f>3731673000+5192000+210000000</f>
        <v>3946865000</v>
      </c>
      <c r="D16" s="30">
        <f>+AV!C59</f>
        <v>3949736</v>
      </c>
      <c r="E16" s="68">
        <f>3911947+210000</f>
        <v>4121947</v>
      </c>
      <c r="F16" s="68">
        <f>3931947+210000</f>
        <v>4141947</v>
      </c>
      <c r="G16" s="30">
        <f>+AV!E59</f>
        <v>4141947</v>
      </c>
      <c r="H16" s="68">
        <f>4193846+210000</f>
        <v>4403846</v>
      </c>
    </row>
    <row r="17" spans="1:8" ht="15.75" thickBot="1" x14ac:dyDescent="0.3"/>
    <row r="18" spans="1:8" ht="15.75" thickBot="1" x14ac:dyDescent="0.3">
      <c r="A18" s="79"/>
      <c r="B18" s="80" t="s">
        <v>237</v>
      </c>
      <c r="C18" s="81">
        <f>SUM(C5:C16)</f>
        <v>12656580209</v>
      </c>
      <c r="D18" s="82">
        <f t="shared" ref="D18:H18" si="0">SUM(D5:D16)</f>
        <v>12687219.800000001</v>
      </c>
      <c r="E18" s="83">
        <f t="shared" si="0"/>
        <v>13192100.642999999</v>
      </c>
      <c r="F18" s="84">
        <f t="shared" si="0"/>
        <v>13130924.428000001</v>
      </c>
      <c r="G18" s="83">
        <f t="shared" ref="G18" si="1">SUM(G5:G16)</f>
        <v>13269167</v>
      </c>
      <c r="H18" s="85">
        <f t="shared" si="0"/>
        <v>14009870.199000001</v>
      </c>
    </row>
    <row r="19" spans="1:8" x14ac:dyDescent="0.25">
      <c r="B19" s="6"/>
      <c r="G19" s="33"/>
    </row>
    <row r="21" spans="1:8" x14ac:dyDescent="0.25">
      <c r="A21" s="115" t="s">
        <v>248</v>
      </c>
      <c r="B21" s="115"/>
    </row>
  </sheetData>
  <mergeCells count="2">
    <mergeCell ref="B2:F2"/>
    <mergeCell ref="B1:F1"/>
  </mergeCells>
  <pageMargins left="0.51181102362204722" right="0.51181102362204722" top="0.78740157480314965" bottom="0.78740157480314965" header="0.31496062992125984" footer="0.31496062992125984"/>
  <pageSetup paperSize="9" scale="87" fitToHeight="0" orientation="landscape" r:id="rId1"/>
  <headerFooter>
    <oddFooter>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E46"/>
  <sheetViews>
    <sheetView view="pageLayout" zoomScale="80" zoomScaleNormal="100" zoomScalePageLayoutView="80" workbookViewId="0">
      <selection activeCell="I26" sqref="I26"/>
    </sheetView>
  </sheetViews>
  <sheetFormatPr defaultRowHeight="15" x14ac:dyDescent="0.25"/>
  <cols>
    <col min="1" max="1" width="6.7109375" style="5" customWidth="1"/>
    <col min="2" max="2" width="59.7109375" customWidth="1"/>
    <col min="3" max="3" width="17.7109375" customWidth="1"/>
    <col min="4" max="4" width="17.7109375" style="33" customWidth="1"/>
    <col min="5" max="5" width="17.7109375" customWidth="1"/>
  </cols>
  <sheetData>
    <row r="1" spans="1:5" ht="18.75" x14ac:dyDescent="0.3">
      <c r="A1" s="1" t="s">
        <v>213</v>
      </c>
      <c r="B1" s="2" t="s">
        <v>1</v>
      </c>
      <c r="C1" s="7"/>
    </row>
    <row r="2" spans="1:5" ht="18.75" x14ac:dyDescent="0.3">
      <c r="A2" s="1"/>
      <c r="B2" s="2" t="s">
        <v>207</v>
      </c>
      <c r="C2" s="7"/>
    </row>
    <row r="3" spans="1:5" ht="15.75" thickBot="1" x14ac:dyDescent="0.3">
      <c r="C3" s="5" t="s">
        <v>56</v>
      </c>
    </row>
    <row r="4" spans="1:5" ht="79.5" customHeight="1" thickBot="1" x14ac:dyDescent="0.3">
      <c r="B4" s="110" t="s">
        <v>194</v>
      </c>
      <c r="C4" s="55" t="s">
        <v>55</v>
      </c>
      <c r="D4" s="56" t="s">
        <v>216</v>
      </c>
      <c r="E4" s="56" t="s">
        <v>242</v>
      </c>
    </row>
    <row r="5" spans="1:5" ht="14.45" x14ac:dyDescent="0.3">
      <c r="A5" s="92"/>
      <c r="B5" s="114" t="s">
        <v>129</v>
      </c>
      <c r="C5" s="71"/>
      <c r="D5" s="77"/>
      <c r="E5" s="77"/>
    </row>
    <row r="6" spans="1:5" ht="14.45" x14ac:dyDescent="0.3">
      <c r="A6" s="92"/>
      <c r="B6" s="95" t="s">
        <v>145</v>
      </c>
      <c r="C6" s="44">
        <v>1610428</v>
      </c>
      <c r="D6" s="40">
        <v>1610428</v>
      </c>
      <c r="E6" s="40">
        <v>1679524</v>
      </c>
    </row>
    <row r="7" spans="1:5" x14ac:dyDescent="0.25">
      <c r="A7" s="92"/>
      <c r="B7" s="95" t="s">
        <v>133</v>
      </c>
      <c r="C7" s="44">
        <v>734026</v>
      </c>
      <c r="D7" s="40">
        <v>734026</v>
      </c>
      <c r="E7" s="40">
        <v>751205</v>
      </c>
    </row>
    <row r="8" spans="1:5" ht="14.45" x14ac:dyDescent="0.3">
      <c r="A8" s="92"/>
      <c r="B8" s="95" t="s">
        <v>136</v>
      </c>
      <c r="C8" s="44">
        <v>728233</v>
      </c>
      <c r="D8" s="40">
        <v>728233</v>
      </c>
      <c r="E8" s="40">
        <v>755072</v>
      </c>
    </row>
    <row r="9" spans="1:5" x14ac:dyDescent="0.25">
      <c r="A9" s="92"/>
      <c r="B9" s="95" t="s">
        <v>146</v>
      </c>
      <c r="C9" s="44">
        <v>584313</v>
      </c>
      <c r="D9" s="40">
        <v>584313</v>
      </c>
      <c r="E9" s="40">
        <v>607322</v>
      </c>
    </row>
    <row r="10" spans="1:5" x14ac:dyDescent="0.25">
      <c r="A10" s="92"/>
      <c r="B10" s="95" t="s">
        <v>157</v>
      </c>
      <c r="C10" s="44">
        <v>460900</v>
      </c>
      <c r="D10" s="40">
        <v>460900</v>
      </c>
      <c r="E10" s="40">
        <v>468075</v>
      </c>
    </row>
    <row r="11" spans="1:5" x14ac:dyDescent="0.25">
      <c r="A11" s="92"/>
      <c r="B11" s="95" t="s">
        <v>153</v>
      </c>
      <c r="C11" s="44">
        <v>311908</v>
      </c>
      <c r="D11" s="40">
        <v>311908</v>
      </c>
      <c r="E11" s="40">
        <v>319463</v>
      </c>
    </row>
    <row r="12" spans="1:5" x14ac:dyDescent="0.25">
      <c r="A12" s="92"/>
      <c r="B12" s="96" t="s">
        <v>150</v>
      </c>
      <c r="C12" s="44">
        <v>287983</v>
      </c>
      <c r="D12" s="40">
        <v>287983</v>
      </c>
      <c r="E12" s="40">
        <v>290674</v>
      </c>
    </row>
    <row r="13" spans="1:5" x14ac:dyDescent="0.25">
      <c r="A13" s="92"/>
      <c r="B13" s="95" t="s">
        <v>158</v>
      </c>
      <c r="C13" s="44">
        <v>274051</v>
      </c>
      <c r="D13" s="40">
        <v>274051</v>
      </c>
      <c r="E13" s="40">
        <v>277156</v>
      </c>
    </row>
    <row r="14" spans="1:5" x14ac:dyDescent="0.25">
      <c r="A14" s="92"/>
      <c r="B14" s="95" t="s">
        <v>132</v>
      </c>
      <c r="C14" s="44">
        <v>255552</v>
      </c>
      <c r="D14" s="40">
        <v>255552</v>
      </c>
      <c r="E14" s="40">
        <v>262072</v>
      </c>
    </row>
    <row r="15" spans="1:5" x14ac:dyDescent="0.25">
      <c r="A15" s="92"/>
      <c r="B15" s="95" t="s">
        <v>135</v>
      </c>
      <c r="C15" s="44">
        <v>226647</v>
      </c>
      <c r="D15" s="40">
        <v>226647</v>
      </c>
      <c r="E15" s="40">
        <v>235892</v>
      </c>
    </row>
    <row r="16" spans="1:5" ht="14.45" x14ac:dyDescent="0.3">
      <c r="A16" s="92"/>
      <c r="B16" s="96" t="s">
        <v>147</v>
      </c>
      <c r="C16" s="44">
        <v>197054</v>
      </c>
      <c r="D16" s="40">
        <v>197054</v>
      </c>
      <c r="E16" s="40">
        <v>199710</v>
      </c>
    </row>
    <row r="17" spans="1:5" x14ac:dyDescent="0.25">
      <c r="A17" s="92"/>
      <c r="B17" s="95" t="s">
        <v>137</v>
      </c>
      <c r="C17" s="44">
        <v>187501</v>
      </c>
      <c r="D17" s="40">
        <v>187501</v>
      </c>
      <c r="E17" s="40">
        <v>191399</v>
      </c>
    </row>
    <row r="18" spans="1:5" x14ac:dyDescent="0.25">
      <c r="A18" s="92"/>
      <c r="B18" s="95" t="s">
        <v>141</v>
      </c>
      <c r="C18" s="44">
        <v>135538</v>
      </c>
      <c r="D18" s="40">
        <v>135538</v>
      </c>
      <c r="E18" s="40">
        <v>136676</v>
      </c>
    </row>
    <row r="19" spans="1:5" x14ac:dyDescent="0.25">
      <c r="A19" s="92"/>
      <c r="B19" s="96" t="s">
        <v>148</v>
      </c>
      <c r="C19" s="44">
        <v>127678</v>
      </c>
      <c r="D19" s="40">
        <v>127678</v>
      </c>
      <c r="E19" s="40">
        <v>129679</v>
      </c>
    </row>
    <row r="20" spans="1:5" x14ac:dyDescent="0.25">
      <c r="A20" s="92"/>
      <c r="B20" s="95" t="s">
        <v>139</v>
      </c>
      <c r="C20" s="44">
        <v>106814</v>
      </c>
      <c r="D20" s="40">
        <v>106814</v>
      </c>
      <c r="E20" s="40">
        <v>109987</v>
      </c>
    </row>
    <row r="21" spans="1:5" x14ac:dyDescent="0.25">
      <c r="A21" s="92"/>
      <c r="B21" s="95" t="s">
        <v>151</v>
      </c>
      <c r="C21" s="44">
        <v>74069</v>
      </c>
      <c r="D21" s="40">
        <v>74069</v>
      </c>
      <c r="E21" s="40">
        <v>74586</v>
      </c>
    </row>
    <row r="22" spans="1:5" x14ac:dyDescent="0.25">
      <c r="A22" s="92"/>
      <c r="B22" s="95" t="s">
        <v>140</v>
      </c>
      <c r="C22" s="44">
        <v>65845</v>
      </c>
      <c r="D22" s="40">
        <v>65845</v>
      </c>
      <c r="E22" s="40">
        <v>67018</v>
      </c>
    </row>
    <row r="23" spans="1:5" x14ac:dyDescent="0.25">
      <c r="A23" s="92"/>
      <c r="B23" s="95" t="s">
        <v>142</v>
      </c>
      <c r="C23" s="44">
        <v>64258</v>
      </c>
      <c r="D23" s="40">
        <v>64258</v>
      </c>
      <c r="E23" s="40">
        <v>65465</v>
      </c>
    </row>
    <row r="24" spans="1:5" x14ac:dyDescent="0.25">
      <c r="A24" s="92"/>
      <c r="B24" s="95" t="s">
        <v>149</v>
      </c>
      <c r="C24" s="44">
        <v>64008</v>
      </c>
      <c r="D24" s="40">
        <v>64008</v>
      </c>
      <c r="E24" s="40">
        <v>66353</v>
      </c>
    </row>
    <row r="25" spans="1:5" x14ac:dyDescent="0.25">
      <c r="A25" s="92"/>
      <c r="B25" s="96" t="s">
        <v>144</v>
      </c>
      <c r="C25" s="44">
        <v>62850</v>
      </c>
      <c r="D25" s="40">
        <v>62850</v>
      </c>
      <c r="E25" s="40">
        <v>64368</v>
      </c>
    </row>
    <row r="26" spans="1:5" x14ac:dyDescent="0.25">
      <c r="A26" s="92"/>
      <c r="B26" s="60" t="s">
        <v>130</v>
      </c>
      <c r="C26" s="44">
        <v>16003</v>
      </c>
      <c r="D26" s="40">
        <v>16003</v>
      </c>
      <c r="E26" s="40">
        <v>16038</v>
      </c>
    </row>
    <row r="27" spans="1:5" x14ac:dyDescent="0.25">
      <c r="A27" s="92"/>
      <c r="B27" s="61" t="s">
        <v>138</v>
      </c>
      <c r="C27" s="44">
        <v>13699</v>
      </c>
      <c r="D27" s="40">
        <v>13699</v>
      </c>
      <c r="E27" s="40">
        <v>13768</v>
      </c>
    </row>
    <row r="28" spans="1:5" x14ac:dyDescent="0.25">
      <c r="A28" s="92"/>
      <c r="B28" s="61" t="s">
        <v>156</v>
      </c>
      <c r="C28" s="44">
        <v>7094</v>
      </c>
      <c r="D28" s="40">
        <v>7094</v>
      </c>
      <c r="E28" s="40">
        <v>7094</v>
      </c>
    </row>
    <row r="29" spans="1:5" x14ac:dyDescent="0.25">
      <c r="A29" s="92"/>
      <c r="B29" s="61" t="s">
        <v>155</v>
      </c>
      <c r="C29" s="44">
        <v>4762</v>
      </c>
      <c r="D29" s="40">
        <v>4762</v>
      </c>
      <c r="E29" s="40">
        <v>4797</v>
      </c>
    </row>
    <row r="30" spans="1:5" x14ac:dyDescent="0.25">
      <c r="A30" s="92"/>
      <c r="B30" s="61" t="s">
        <v>134</v>
      </c>
      <c r="C30" s="44">
        <v>4380</v>
      </c>
      <c r="D30" s="40">
        <v>4380</v>
      </c>
      <c r="E30" s="40">
        <v>4380</v>
      </c>
    </row>
    <row r="31" spans="1:5" x14ac:dyDescent="0.25">
      <c r="A31" s="92"/>
      <c r="B31" s="61" t="s">
        <v>152</v>
      </c>
      <c r="C31" s="44">
        <v>4222</v>
      </c>
      <c r="D31" s="40">
        <v>4222</v>
      </c>
      <c r="E31" s="40">
        <v>4256</v>
      </c>
    </row>
    <row r="32" spans="1:5" x14ac:dyDescent="0.25">
      <c r="A32" s="92"/>
      <c r="B32" s="61" t="s">
        <v>131</v>
      </c>
      <c r="C32" s="44">
        <v>4163</v>
      </c>
      <c r="D32" s="40">
        <v>4163</v>
      </c>
      <c r="E32" s="40">
        <v>4197</v>
      </c>
    </row>
    <row r="33" spans="1:5" x14ac:dyDescent="0.25">
      <c r="A33" s="92"/>
      <c r="B33" s="61" t="s">
        <v>154</v>
      </c>
      <c r="C33" s="44">
        <v>2283</v>
      </c>
      <c r="D33" s="40">
        <v>2282</v>
      </c>
      <c r="E33" s="40">
        <v>2317</v>
      </c>
    </row>
    <row r="34" spans="1:5" x14ac:dyDescent="0.25">
      <c r="A34" s="92"/>
      <c r="B34" s="61" t="s">
        <v>143</v>
      </c>
      <c r="C34" s="44">
        <v>1163</v>
      </c>
      <c r="D34" s="40">
        <v>1163</v>
      </c>
      <c r="E34" s="40">
        <v>1163</v>
      </c>
    </row>
    <row r="35" spans="1:5" x14ac:dyDescent="0.25">
      <c r="A35" s="92"/>
      <c r="B35" s="117" t="s">
        <v>159</v>
      </c>
      <c r="C35" s="44"/>
      <c r="D35" s="40"/>
      <c r="E35" s="40"/>
    </row>
    <row r="36" spans="1:5" x14ac:dyDescent="0.25">
      <c r="A36" s="92"/>
      <c r="B36" s="116" t="s">
        <v>164</v>
      </c>
      <c r="C36" s="44">
        <v>10403</v>
      </c>
      <c r="D36" s="40">
        <v>10403</v>
      </c>
      <c r="E36" s="40">
        <v>10600</v>
      </c>
    </row>
    <row r="37" spans="1:5" x14ac:dyDescent="0.25">
      <c r="A37" s="92"/>
      <c r="B37" s="97" t="s">
        <v>162</v>
      </c>
      <c r="C37" s="44">
        <v>8739</v>
      </c>
      <c r="D37" s="40">
        <v>8739</v>
      </c>
      <c r="E37" s="40">
        <v>9000</v>
      </c>
    </row>
    <row r="38" spans="1:5" ht="14.45" x14ac:dyDescent="0.3">
      <c r="A38" s="92"/>
      <c r="B38" s="96" t="s">
        <v>163</v>
      </c>
      <c r="C38" s="44">
        <v>3442</v>
      </c>
      <c r="D38" s="40">
        <v>3442</v>
      </c>
      <c r="E38" s="40">
        <v>3528</v>
      </c>
    </row>
    <row r="39" spans="1:5" x14ac:dyDescent="0.25">
      <c r="A39" s="92"/>
      <c r="B39" s="97" t="s">
        <v>160</v>
      </c>
      <c r="C39" s="44">
        <v>2468</v>
      </c>
      <c r="D39" s="40">
        <v>2468</v>
      </c>
      <c r="E39" s="40">
        <v>2713</v>
      </c>
    </row>
    <row r="40" spans="1:5" ht="15.75" thickBot="1" x14ac:dyDescent="0.3">
      <c r="A40" s="92"/>
      <c r="B40" s="98" t="s">
        <v>161</v>
      </c>
      <c r="C40" s="72">
        <v>1021</v>
      </c>
      <c r="D40" s="73">
        <v>1021</v>
      </c>
      <c r="E40" s="73">
        <v>1732</v>
      </c>
    </row>
    <row r="41" spans="1:5" ht="15.75" thickBot="1" x14ac:dyDescent="0.3">
      <c r="B41" s="57" t="s">
        <v>54</v>
      </c>
      <c r="C41" s="58">
        <f>+SUM(C6:C40)</f>
        <v>6643498</v>
      </c>
      <c r="D41" s="59">
        <f>SUM(D6:D40)</f>
        <v>6643497</v>
      </c>
      <c r="E41" s="59">
        <f>SUM(E6:E40)</f>
        <v>6837279</v>
      </c>
    </row>
    <row r="43" spans="1:5" x14ac:dyDescent="0.25">
      <c r="B43" t="s">
        <v>230</v>
      </c>
    </row>
    <row r="44" spans="1:5" ht="15.75" thickBot="1" x14ac:dyDescent="0.3"/>
    <row r="45" spans="1:5" ht="51.75" customHeight="1" thickBot="1" x14ac:dyDescent="0.3">
      <c r="B45" s="45" t="s">
        <v>57</v>
      </c>
      <c r="C45" s="38" t="str">
        <f>+'III. F Souhrn'!$F$4</f>
        <v>2019 
dle zákona
č. 336/2018 o SR</v>
      </c>
      <c r="D45" s="39" t="str">
        <f>+'III. F Souhrn'!$H$4</f>
        <v>2020
dle UV                        č. 588/2018</v>
      </c>
    </row>
    <row r="46" spans="1:5" ht="15.75" thickBot="1" x14ac:dyDescent="0.3">
      <c r="B46" s="46" t="s">
        <v>182</v>
      </c>
      <c r="C46" s="50">
        <f>+'III. F Souhrn'!F13</f>
        <v>6837096.5810000002</v>
      </c>
      <c r="D46" s="51">
        <f>+'III. F Souhrn'!H13</f>
        <v>7225699</v>
      </c>
    </row>
  </sheetData>
  <sortState ref="B36:C40">
    <sortCondition descending="1" ref="C36:C40"/>
  </sortState>
  <pageMargins left="0.51181102362204722" right="0.51181102362204722" top="0.78740157480314965" bottom="0.78740157480314965" header="0.31496062992125984" footer="0.31496062992125984"/>
  <pageSetup paperSize="9" scale="78" fitToWidth="0" orientation="landscape" r:id="rId1"/>
  <headerFooter>
    <oddFooter>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workbookViewId="0">
      <selection activeCell="B8" sqref="B8"/>
    </sheetView>
  </sheetViews>
  <sheetFormatPr defaultRowHeight="15" x14ac:dyDescent="0.25"/>
  <cols>
    <col min="1" max="1" width="6.7109375" style="5" customWidth="1"/>
    <col min="2" max="2" width="59.7109375" customWidth="1"/>
    <col min="3" max="3" width="15.85546875" customWidth="1"/>
    <col min="4" max="4" width="15.7109375" customWidth="1"/>
    <col min="5" max="5" width="17.855468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61.5" customHeight="1" thickBot="1" x14ac:dyDescent="0.3">
      <c r="B4" s="41" t="s">
        <v>195</v>
      </c>
      <c r="C4" s="55" t="s">
        <v>55</v>
      </c>
      <c r="D4" s="56" t="s">
        <v>216</v>
      </c>
      <c r="E4" s="56" t="s">
        <v>217</v>
      </c>
    </row>
    <row r="5" spans="1:5" x14ac:dyDescent="0.25">
      <c r="A5" s="92"/>
      <c r="B5" s="42" t="s">
        <v>67</v>
      </c>
      <c r="C5" s="71">
        <v>28090</v>
      </c>
      <c r="D5" s="77">
        <v>29591</v>
      </c>
      <c r="E5" s="77">
        <v>29091</v>
      </c>
    </row>
    <row r="6" spans="1:5" x14ac:dyDescent="0.25">
      <c r="A6" s="92"/>
      <c r="B6" s="42" t="s">
        <v>68</v>
      </c>
      <c r="C6" s="44">
        <v>18066</v>
      </c>
      <c r="D6" s="40">
        <v>18280</v>
      </c>
      <c r="E6" s="40">
        <v>18710</v>
      </c>
    </row>
    <row r="7" spans="1:5" x14ac:dyDescent="0.25">
      <c r="A7" s="92"/>
      <c r="B7" s="42" t="s">
        <v>62</v>
      </c>
      <c r="C7" s="44">
        <v>10922</v>
      </c>
      <c r="D7" s="40">
        <v>11572</v>
      </c>
      <c r="E7" s="40">
        <v>11117</v>
      </c>
    </row>
    <row r="8" spans="1:5" x14ac:dyDescent="0.25">
      <c r="A8" s="92"/>
      <c r="B8" s="42" t="s">
        <v>74</v>
      </c>
      <c r="C8" s="44">
        <v>4574</v>
      </c>
      <c r="D8" s="40">
        <v>4764</v>
      </c>
      <c r="E8" s="40">
        <v>4656</v>
      </c>
    </row>
    <row r="9" spans="1:5" x14ac:dyDescent="0.25">
      <c r="A9" s="92"/>
      <c r="B9" s="42" t="s">
        <v>66</v>
      </c>
      <c r="C9" s="44">
        <v>4670</v>
      </c>
      <c r="D9" s="40">
        <v>4669</v>
      </c>
      <c r="E9" s="40">
        <v>4753</v>
      </c>
    </row>
    <row r="10" spans="1:5" x14ac:dyDescent="0.25">
      <c r="A10" s="92"/>
      <c r="B10" s="42" t="s">
        <v>64</v>
      </c>
      <c r="C10" s="44">
        <v>4541</v>
      </c>
      <c r="D10" s="40">
        <v>4535</v>
      </c>
      <c r="E10" s="40">
        <v>4622</v>
      </c>
    </row>
    <row r="11" spans="1:5" x14ac:dyDescent="0.25">
      <c r="A11" s="92"/>
      <c r="B11" s="42" t="s">
        <v>61</v>
      </c>
      <c r="C11" s="44">
        <v>3917</v>
      </c>
      <c r="D11" s="40">
        <v>3917</v>
      </c>
      <c r="E11" s="40">
        <v>3987</v>
      </c>
    </row>
    <row r="12" spans="1:5" x14ac:dyDescent="0.25">
      <c r="A12" s="92"/>
      <c r="B12" s="42" t="s">
        <v>70</v>
      </c>
      <c r="C12" s="44">
        <v>2376</v>
      </c>
      <c r="D12" s="40">
        <v>3626</v>
      </c>
      <c r="E12" s="40">
        <v>2334</v>
      </c>
    </row>
    <row r="13" spans="1:5" x14ac:dyDescent="0.25">
      <c r="A13" s="92"/>
      <c r="B13" s="42" t="s">
        <v>72</v>
      </c>
      <c r="C13" s="44">
        <v>3460</v>
      </c>
      <c r="D13" s="40">
        <v>3456</v>
      </c>
      <c r="E13" s="40">
        <v>3522</v>
      </c>
    </row>
    <row r="14" spans="1:5" x14ac:dyDescent="0.25">
      <c r="A14" s="92"/>
      <c r="B14" s="42" t="s">
        <v>59</v>
      </c>
      <c r="C14" s="44">
        <v>2458</v>
      </c>
      <c r="D14" s="40">
        <v>3153</v>
      </c>
      <c r="E14" s="40">
        <v>2458</v>
      </c>
    </row>
    <row r="15" spans="1:5" x14ac:dyDescent="0.25">
      <c r="A15" s="92"/>
      <c r="B15" s="42" t="s">
        <v>60</v>
      </c>
      <c r="C15" s="44">
        <v>2919</v>
      </c>
      <c r="D15" s="40">
        <v>2919</v>
      </c>
      <c r="E15" s="40">
        <v>2919</v>
      </c>
    </row>
    <row r="16" spans="1:5" x14ac:dyDescent="0.25">
      <c r="A16" s="92"/>
      <c r="B16" s="42" t="s">
        <v>69</v>
      </c>
      <c r="C16" s="44">
        <v>2810</v>
      </c>
      <c r="D16" s="40">
        <v>2715</v>
      </c>
      <c r="E16" s="40">
        <v>2810</v>
      </c>
    </row>
    <row r="17" spans="1:5" x14ac:dyDescent="0.25">
      <c r="A17" s="92"/>
      <c r="B17" s="42" t="s">
        <v>63</v>
      </c>
      <c r="C17" s="44">
        <v>151</v>
      </c>
      <c r="D17" s="40">
        <v>1251</v>
      </c>
      <c r="E17" s="40">
        <v>254</v>
      </c>
    </row>
    <row r="18" spans="1:5" x14ac:dyDescent="0.25">
      <c r="A18" s="92"/>
      <c r="B18" s="42" t="s">
        <v>71</v>
      </c>
      <c r="C18" s="44">
        <v>602</v>
      </c>
      <c r="D18" s="40">
        <v>602</v>
      </c>
      <c r="E18" s="40">
        <v>613</v>
      </c>
    </row>
    <row r="19" spans="1:5" x14ac:dyDescent="0.25">
      <c r="A19" s="92"/>
      <c r="B19" s="42" t="s">
        <v>73</v>
      </c>
      <c r="C19" s="44">
        <v>254</v>
      </c>
      <c r="D19" s="40">
        <v>314</v>
      </c>
      <c r="E19" s="40">
        <v>254</v>
      </c>
    </row>
    <row r="20" spans="1:5" x14ac:dyDescent="0.25">
      <c r="A20" s="92"/>
      <c r="B20" s="42" t="s">
        <v>58</v>
      </c>
      <c r="C20" s="44">
        <v>132</v>
      </c>
      <c r="D20" s="40">
        <v>132</v>
      </c>
      <c r="E20" s="40">
        <v>246</v>
      </c>
    </row>
    <row r="21" spans="1:5" x14ac:dyDescent="0.25">
      <c r="A21" s="92"/>
      <c r="B21" s="42" t="s">
        <v>219</v>
      </c>
      <c r="C21" s="49"/>
      <c r="D21" s="47">
        <v>97</v>
      </c>
      <c r="E21" s="47">
        <v>254</v>
      </c>
    </row>
    <row r="22" spans="1:5" x14ac:dyDescent="0.25">
      <c r="A22" s="92"/>
      <c r="B22" s="42" t="s">
        <v>220</v>
      </c>
      <c r="C22" s="49"/>
      <c r="D22" s="47">
        <v>0</v>
      </c>
      <c r="E22" s="47">
        <v>254</v>
      </c>
    </row>
    <row r="23" spans="1:5" x14ac:dyDescent="0.25">
      <c r="A23" s="92"/>
      <c r="B23" s="42" t="s">
        <v>221</v>
      </c>
      <c r="C23" s="49"/>
      <c r="D23" s="47">
        <v>0</v>
      </c>
      <c r="E23" s="47">
        <v>254</v>
      </c>
    </row>
    <row r="24" spans="1:5" x14ac:dyDescent="0.25">
      <c r="A24" s="92"/>
      <c r="B24" s="48" t="s">
        <v>65</v>
      </c>
      <c r="C24" s="49">
        <v>1</v>
      </c>
      <c r="D24" s="47">
        <v>0</v>
      </c>
      <c r="E24" s="47">
        <v>246</v>
      </c>
    </row>
    <row r="25" spans="1:5" ht="15.75" thickBot="1" x14ac:dyDescent="0.3">
      <c r="A25" s="92"/>
      <c r="B25" s="42" t="s">
        <v>75</v>
      </c>
      <c r="C25" s="72">
        <v>96</v>
      </c>
      <c r="D25" s="73"/>
      <c r="E25" s="73"/>
    </row>
    <row r="26" spans="1:5" thickBot="1" x14ac:dyDescent="0.35">
      <c r="B26" s="43" t="s">
        <v>76</v>
      </c>
      <c r="C26" s="58">
        <v>90039</v>
      </c>
      <c r="D26" s="59">
        <f>+SUM(D5:D25)</f>
        <v>95593</v>
      </c>
      <c r="E26" s="59">
        <f>+SUM(E5:E25)</f>
        <v>93354</v>
      </c>
    </row>
    <row r="28" spans="1:5" ht="14.45" x14ac:dyDescent="0.3">
      <c r="B28" s="6" t="s">
        <v>231</v>
      </c>
    </row>
    <row r="29" spans="1:5" thickBot="1" x14ac:dyDescent="0.35"/>
    <row r="30" spans="1:5" ht="48.75" customHeight="1" thickBot="1" x14ac:dyDescent="0.3">
      <c r="B30" s="45" t="s">
        <v>57</v>
      </c>
      <c r="C30" s="38" t="str">
        <f>+'III. F Souhrn'!$F$4</f>
        <v>2019 
dle zákona
č. 336/2018 o SR</v>
      </c>
      <c r="D30" s="39" t="str">
        <f>+'III. F Souhrn'!$H$4</f>
        <v>2020
dle UV                        č. 588/2018</v>
      </c>
    </row>
    <row r="31" spans="1:5" ht="15.75" thickBot="1" x14ac:dyDescent="0.3">
      <c r="B31" s="46" t="s">
        <v>0</v>
      </c>
      <c r="C31" s="50">
        <f>+'III. F Souhrn'!F14</f>
        <v>93354</v>
      </c>
      <c r="D31" s="51">
        <f>+'III. F Souhrn'!H14</f>
        <v>93354</v>
      </c>
    </row>
    <row r="64" spans="3:3" ht="30" x14ac:dyDescent="0.25">
      <c r="C64" s="9" t="s">
        <v>128</v>
      </c>
    </row>
  </sheetData>
  <sortState ref="B5:C22">
    <sortCondition descending="1" ref="C5:C22"/>
  </sortState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F61"/>
  <sheetViews>
    <sheetView view="pageLayout" zoomScale="80" zoomScaleNormal="100" zoomScalePageLayoutView="80" workbookViewId="0">
      <selection activeCell="B13" sqref="B13"/>
    </sheetView>
  </sheetViews>
  <sheetFormatPr defaultRowHeight="15" x14ac:dyDescent="0.25"/>
  <cols>
    <col min="1" max="1" width="6.7109375" style="5" customWidth="1"/>
    <col min="2" max="2" width="59.7109375" customWidth="1"/>
    <col min="3" max="4" width="17.7109375" customWidth="1"/>
    <col min="5" max="5" width="17.5703125" customWidth="1"/>
    <col min="6" max="6" width="17.7109375" customWidth="1"/>
  </cols>
  <sheetData>
    <row r="1" spans="1:6" ht="18.75" x14ac:dyDescent="0.3">
      <c r="A1" s="10" t="s">
        <v>213</v>
      </c>
      <c r="B1" s="8" t="s">
        <v>1</v>
      </c>
      <c r="C1" s="8"/>
    </row>
    <row r="2" spans="1:6" ht="18.75" x14ac:dyDescent="0.3">
      <c r="A2" s="10"/>
      <c r="B2" s="8" t="s">
        <v>207</v>
      </c>
      <c r="C2" s="8"/>
    </row>
    <row r="3" spans="1:6" ht="15.75" thickBot="1" x14ac:dyDescent="0.3">
      <c r="C3" s="5" t="s">
        <v>56</v>
      </c>
    </row>
    <row r="4" spans="1:6" ht="72" thickBot="1" x14ac:dyDescent="0.3">
      <c r="B4" s="110" t="s">
        <v>196</v>
      </c>
      <c r="C4" s="55" t="s">
        <v>55</v>
      </c>
      <c r="D4" s="55" t="s">
        <v>210</v>
      </c>
      <c r="E4" s="56" t="s">
        <v>216</v>
      </c>
      <c r="F4" s="56" t="s">
        <v>242</v>
      </c>
    </row>
    <row r="5" spans="1:6" x14ac:dyDescent="0.25">
      <c r="A5" s="92"/>
      <c r="B5" s="113" t="s">
        <v>101</v>
      </c>
      <c r="C5" s="71">
        <v>95795.6</v>
      </c>
      <c r="D5" s="89">
        <v>100585.4</v>
      </c>
      <c r="E5" s="77">
        <v>95796</v>
      </c>
      <c r="F5" s="77">
        <v>92333</v>
      </c>
    </row>
    <row r="6" spans="1:6" x14ac:dyDescent="0.25">
      <c r="A6" s="92"/>
      <c r="B6" s="97" t="s">
        <v>94</v>
      </c>
      <c r="C6" s="44">
        <v>82633.7</v>
      </c>
      <c r="D6" s="28">
        <v>86765.4</v>
      </c>
      <c r="E6" s="40">
        <v>82634</v>
      </c>
      <c r="F6" s="40">
        <v>76468</v>
      </c>
    </row>
    <row r="7" spans="1:6" x14ac:dyDescent="0.25">
      <c r="A7" s="92"/>
      <c r="B7" s="97" t="s">
        <v>93</v>
      </c>
      <c r="C7" s="44">
        <v>72542.2</v>
      </c>
      <c r="D7" s="28">
        <v>76169.3</v>
      </c>
      <c r="E7" s="40">
        <v>72542</v>
      </c>
      <c r="F7" s="40">
        <v>75715</v>
      </c>
    </row>
    <row r="8" spans="1:6" x14ac:dyDescent="0.25">
      <c r="A8" s="92"/>
      <c r="B8" s="97" t="s">
        <v>89</v>
      </c>
      <c r="C8" s="44">
        <v>56137.8</v>
      </c>
      <c r="D8" s="28">
        <v>58944.6</v>
      </c>
      <c r="E8" s="40">
        <v>56138</v>
      </c>
      <c r="F8" s="40">
        <v>48089</v>
      </c>
    </row>
    <row r="9" spans="1:6" x14ac:dyDescent="0.25">
      <c r="A9" s="92"/>
      <c r="B9" s="97" t="s">
        <v>88</v>
      </c>
      <c r="C9" s="44">
        <v>42222.9</v>
      </c>
      <c r="D9" s="28">
        <v>44334.1</v>
      </c>
      <c r="E9" s="40">
        <v>42223</v>
      </c>
      <c r="F9" s="40">
        <v>49829</v>
      </c>
    </row>
    <row r="10" spans="1:6" x14ac:dyDescent="0.25">
      <c r="A10" s="92"/>
      <c r="B10" s="97" t="s">
        <v>222</v>
      </c>
      <c r="C10" s="44">
        <v>35301.4</v>
      </c>
      <c r="D10" s="28">
        <v>37066.400000000001</v>
      </c>
      <c r="E10" s="40">
        <v>35301</v>
      </c>
      <c r="F10" s="40">
        <v>38392</v>
      </c>
    </row>
    <row r="11" spans="1:6" x14ac:dyDescent="0.25">
      <c r="A11" s="92"/>
      <c r="B11" s="97" t="s">
        <v>223</v>
      </c>
      <c r="C11" s="44">
        <v>28216.400000000001</v>
      </c>
      <c r="D11" s="28">
        <v>29627.200000000001</v>
      </c>
      <c r="E11" s="40">
        <v>28216</v>
      </c>
      <c r="F11" s="40">
        <v>32634</v>
      </c>
    </row>
    <row r="12" spans="1:6" x14ac:dyDescent="0.25">
      <c r="A12" s="92"/>
      <c r="B12" s="97" t="s">
        <v>211</v>
      </c>
      <c r="C12" s="44">
        <v>26898.9</v>
      </c>
      <c r="D12" s="28">
        <v>28243.8</v>
      </c>
      <c r="E12" s="40">
        <v>26899</v>
      </c>
      <c r="F12" s="40">
        <v>20876</v>
      </c>
    </row>
    <row r="13" spans="1:6" x14ac:dyDescent="0.25">
      <c r="A13" s="92"/>
      <c r="B13" s="99" t="s">
        <v>92</v>
      </c>
      <c r="C13" s="44">
        <v>24417.1</v>
      </c>
      <c r="D13" s="28">
        <v>25638</v>
      </c>
      <c r="E13" s="40">
        <v>24417</v>
      </c>
      <c r="F13" s="40">
        <v>24122</v>
      </c>
    </row>
    <row r="14" spans="1:6" x14ac:dyDescent="0.25">
      <c r="A14" s="92"/>
      <c r="B14" s="97" t="s">
        <v>224</v>
      </c>
      <c r="C14" s="44">
        <v>21027.599999999999</v>
      </c>
      <c r="D14" s="28">
        <v>22079</v>
      </c>
      <c r="E14" s="40">
        <v>21028</v>
      </c>
      <c r="F14" s="40">
        <v>21067</v>
      </c>
    </row>
    <row r="15" spans="1:6" x14ac:dyDescent="0.25">
      <c r="A15" s="92"/>
      <c r="B15" s="97" t="s">
        <v>95</v>
      </c>
      <c r="C15" s="44">
        <v>20388.900000000001</v>
      </c>
      <c r="D15" s="28">
        <v>21408.3</v>
      </c>
      <c r="E15" s="40">
        <v>20389</v>
      </c>
      <c r="F15" s="40">
        <v>30054</v>
      </c>
    </row>
    <row r="16" spans="1:6" x14ac:dyDescent="0.25">
      <c r="A16" s="92"/>
      <c r="B16" s="97" t="s">
        <v>96</v>
      </c>
      <c r="C16" s="44">
        <v>20103.5</v>
      </c>
      <c r="D16" s="28">
        <v>21108.6</v>
      </c>
      <c r="E16" s="40">
        <v>20103</v>
      </c>
      <c r="F16" s="40">
        <v>27865</v>
      </c>
    </row>
    <row r="17" spans="1:6" x14ac:dyDescent="0.25">
      <c r="A17" s="92"/>
      <c r="B17" s="97" t="s">
        <v>87</v>
      </c>
      <c r="C17" s="44">
        <v>18157.099999999999</v>
      </c>
      <c r="D17" s="28">
        <v>19065</v>
      </c>
      <c r="E17" s="40">
        <v>18157</v>
      </c>
      <c r="F17" s="40">
        <v>18034</v>
      </c>
    </row>
    <row r="18" spans="1:6" x14ac:dyDescent="0.25">
      <c r="A18" s="92"/>
      <c r="B18" s="97" t="s">
        <v>91</v>
      </c>
      <c r="C18" s="44">
        <v>16260.5</v>
      </c>
      <c r="D18" s="28">
        <v>17073.5</v>
      </c>
      <c r="E18" s="40">
        <v>16261</v>
      </c>
      <c r="F18" s="40">
        <v>15285</v>
      </c>
    </row>
    <row r="19" spans="1:6" ht="14.45" x14ac:dyDescent="0.3">
      <c r="A19" s="92"/>
      <c r="B19" s="99" t="s">
        <v>98</v>
      </c>
      <c r="C19" s="44">
        <v>16194.7</v>
      </c>
      <c r="D19" s="28">
        <v>17004.5</v>
      </c>
      <c r="E19" s="40">
        <v>16195</v>
      </c>
      <c r="F19" s="40">
        <v>23992</v>
      </c>
    </row>
    <row r="20" spans="1:6" x14ac:dyDescent="0.25">
      <c r="A20" s="92"/>
      <c r="B20" s="97" t="s">
        <v>99</v>
      </c>
      <c r="C20" s="44">
        <v>15681</v>
      </c>
      <c r="D20" s="28">
        <v>16465</v>
      </c>
      <c r="E20" s="40">
        <v>15681</v>
      </c>
      <c r="F20" s="40">
        <v>24599</v>
      </c>
    </row>
    <row r="21" spans="1:6" x14ac:dyDescent="0.25">
      <c r="A21" s="92"/>
      <c r="B21" s="97" t="s">
        <v>90</v>
      </c>
      <c r="C21" s="44">
        <v>15157.7</v>
      </c>
      <c r="D21" s="28">
        <v>15915.6</v>
      </c>
      <c r="E21" s="40">
        <v>15158</v>
      </c>
      <c r="F21" s="40">
        <v>17697</v>
      </c>
    </row>
    <row r="22" spans="1:6" ht="14.45" x14ac:dyDescent="0.3">
      <c r="A22" s="92"/>
      <c r="B22" s="99" t="s">
        <v>100</v>
      </c>
      <c r="C22" s="44">
        <v>13102.5</v>
      </c>
      <c r="D22" s="28">
        <v>13757.6</v>
      </c>
      <c r="E22" s="40">
        <v>13102</v>
      </c>
      <c r="F22" s="40">
        <v>15690</v>
      </c>
    </row>
    <row r="23" spans="1:6" thickBot="1" x14ac:dyDescent="0.35">
      <c r="A23" s="92"/>
      <c r="B23" s="98" t="s">
        <v>97</v>
      </c>
      <c r="C23" s="72">
        <v>7020.3</v>
      </c>
      <c r="D23" s="30">
        <v>7371.4</v>
      </c>
      <c r="E23" s="73">
        <v>7020</v>
      </c>
      <c r="F23" s="73">
        <v>5881</v>
      </c>
    </row>
    <row r="24" spans="1:6" ht="15.75" thickBot="1" x14ac:dyDescent="0.3">
      <c r="B24" s="57" t="s">
        <v>54</v>
      </c>
      <c r="C24" s="58">
        <f>SUM(C5:C23)</f>
        <v>627259.79999999993</v>
      </c>
      <c r="D24" s="58">
        <f>SUM(D5:D23)</f>
        <v>658622.69999999995</v>
      </c>
      <c r="E24" s="59">
        <f t="shared" ref="E24:F24" si="0">SUM(E5:E23)</f>
        <v>627260</v>
      </c>
      <c r="F24" s="59">
        <f t="shared" si="0"/>
        <v>658622</v>
      </c>
    </row>
    <row r="26" spans="1:6" ht="14.45" x14ac:dyDescent="0.3">
      <c r="B26" t="s">
        <v>232</v>
      </c>
    </row>
    <row r="27" spans="1:6" thickBot="1" x14ac:dyDescent="0.35"/>
    <row r="28" spans="1:6" ht="57" customHeight="1" thickBot="1" x14ac:dyDescent="0.3">
      <c r="B28" s="45" t="s">
        <v>57</v>
      </c>
      <c r="C28" s="38" t="str">
        <f>+'III. F Souhrn'!$F$4</f>
        <v>2019 
dle zákona
č. 336/2018 o SR</v>
      </c>
      <c r="D28" s="39" t="str">
        <f>+'III. F Souhrn'!$H$4</f>
        <v>2020
dle UV                        č. 588/2018</v>
      </c>
    </row>
    <row r="29" spans="1:6" ht="17.25" customHeight="1" thickBot="1" x14ac:dyDescent="0.3">
      <c r="B29" s="46" t="s">
        <v>182</v>
      </c>
      <c r="C29" s="50">
        <f>+'III. F Souhrn'!F15</f>
        <v>500100.64799999999</v>
      </c>
      <c r="D29" s="51">
        <f>+'III. F Souhrn'!H15</f>
        <v>643562</v>
      </c>
    </row>
    <row r="61" spans="3:3" x14ac:dyDescent="0.25">
      <c r="C61" s="9"/>
    </row>
  </sheetData>
  <sortState ref="B5:D23">
    <sortCondition descending="1" ref="C5:C23"/>
  </sortState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E66"/>
  <sheetViews>
    <sheetView view="pageLayout" topLeftCell="A43" zoomScale="80" zoomScaleNormal="100" zoomScalePageLayoutView="80" workbookViewId="0">
      <selection activeCell="I16" sqref="I16"/>
    </sheetView>
  </sheetViews>
  <sheetFormatPr defaultRowHeight="15" x14ac:dyDescent="0.25"/>
  <cols>
    <col min="1" max="1" width="6.7109375" style="5" customWidth="1"/>
    <col min="2" max="2" width="62.140625" customWidth="1"/>
    <col min="3" max="3" width="17.5703125" customWidth="1"/>
    <col min="4" max="4" width="17.85546875" customWidth="1"/>
    <col min="5" max="5" width="17.7109375" customWidth="1"/>
  </cols>
  <sheetData>
    <row r="1" spans="1:5" ht="18.75" x14ac:dyDescent="0.3">
      <c r="A1" s="1" t="s">
        <v>213</v>
      </c>
      <c r="B1" s="2" t="s">
        <v>1</v>
      </c>
      <c r="C1" s="7"/>
    </row>
    <row r="2" spans="1:5" ht="18.75" x14ac:dyDescent="0.3">
      <c r="A2" s="1"/>
      <c r="B2" s="2" t="s">
        <v>207</v>
      </c>
      <c r="C2" s="7"/>
    </row>
    <row r="3" spans="1:5" ht="15.75" thickBot="1" x14ac:dyDescent="0.3">
      <c r="C3" s="5" t="s">
        <v>56</v>
      </c>
    </row>
    <row r="4" spans="1:5" ht="79.5" customHeight="1" thickBot="1" x14ac:dyDescent="0.3">
      <c r="B4" s="110" t="s">
        <v>197</v>
      </c>
      <c r="C4" s="78" t="s">
        <v>55</v>
      </c>
      <c r="D4" s="56" t="s">
        <v>216</v>
      </c>
      <c r="E4" s="56" t="s">
        <v>242</v>
      </c>
    </row>
    <row r="5" spans="1:5" x14ac:dyDescent="0.25">
      <c r="A5" s="92"/>
      <c r="B5" s="112" t="s">
        <v>244</v>
      </c>
      <c r="C5" s="71">
        <v>561689</v>
      </c>
      <c r="D5" s="77">
        <v>561689</v>
      </c>
      <c r="E5" s="77">
        <v>566738</v>
      </c>
    </row>
    <row r="6" spans="1:5" x14ac:dyDescent="0.25">
      <c r="A6" s="92"/>
      <c r="B6" s="62" t="s">
        <v>18</v>
      </c>
      <c r="C6" s="44">
        <v>186184</v>
      </c>
      <c r="D6" s="40">
        <v>186184</v>
      </c>
      <c r="E6" s="40">
        <v>185945</v>
      </c>
    </row>
    <row r="7" spans="1:5" x14ac:dyDescent="0.25">
      <c r="A7" s="92"/>
      <c r="B7" s="62" t="s">
        <v>6</v>
      </c>
      <c r="C7" s="44">
        <v>178657</v>
      </c>
      <c r="D7" s="40">
        <v>178657</v>
      </c>
      <c r="E7" s="40">
        <v>178223</v>
      </c>
    </row>
    <row r="8" spans="1:5" x14ac:dyDescent="0.25">
      <c r="A8" s="92"/>
      <c r="B8" s="62" t="s">
        <v>41</v>
      </c>
      <c r="C8" s="44">
        <v>168472</v>
      </c>
      <c r="D8" s="40">
        <v>168472</v>
      </c>
      <c r="E8" s="40">
        <v>186988</v>
      </c>
    </row>
    <row r="9" spans="1:5" x14ac:dyDescent="0.25">
      <c r="A9" s="92"/>
      <c r="B9" s="62" t="s">
        <v>39</v>
      </c>
      <c r="C9" s="44">
        <v>143639</v>
      </c>
      <c r="D9" s="40">
        <v>143639</v>
      </c>
      <c r="E9" s="40">
        <v>145702</v>
      </c>
    </row>
    <row r="10" spans="1:5" x14ac:dyDescent="0.25">
      <c r="A10" s="92"/>
      <c r="B10" s="62" t="s">
        <v>40</v>
      </c>
      <c r="C10" s="44">
        <v>127013</v>
      </c>
      <c r="D10" s="40">
        <v>127013</v>
      </c>
      <c r="E10" s="40">
        <v>157225</v>
      </c>
    </row>
    <row r="11" spans="1:5" x14ac:dyDescent="0.25">
      <c r="A11" s="92"/>
      <c r="B11" s="62" t="s">
        <v>11</v>
      </c>
      <c r="C11" s="44">
        <v>124407</v>
      </c>
      <c r="D11" s="40">
        <v>124407</v>
      </c>
      <c r="E11" s="40">
        <v>126193</v>
      </c>
    </row>
    <row r="12" spans="1:5" x14ac:dyDescent="0.25">
      <c r="A12" s="92"/>
      <c r="B12" s="62" t="s">
        <v>38</v>
      </c>
      <c r="C12" s="44">
        <v>112977</v>
      </c>
      <c r="D12" s="40">
        <v>112977</v>
      </c>
      <c r="E12" s="40">
        <v>114599</v>
      </c>
    </row>
    <row r="13" spans="1:5" x14ac:dyDescent="0.25">
      <c r="A13" s="92"/>
      <c r="B13" s="62" t="s">
        <v>8</v>
      </c>
      <c r="C13" s="44">
        <v>96440</v>
      </c>
      <c r="D13" s="40">
        <v>96440</v>
      </c>
      <c r="E13" s="40">
        <v>97825</v>
      </c>
    </row>
    <row r="14" spans="1:5" x14ac:dyDescent="0.25">
      <c r="A14" s="92"/>
      <c r="B14" s="62" t="s">
        <v>51</v>
      </c>
      <c r="C14" s="44">
        <v>94306</v>
      </c>
      <c r="D14" s="40">
        <v>94306</v>
      </c>
      <c r="E14" s="40">
        <v>95660</v>
      </c>
    </row>
    <row r="15" spans="1:5" x14ac:dyDescent="0.25">
      <c r="A15" s="92"/>
      <c r="B15" s="62" t="s">
        <v>31</v>
      </c>
      <c r="C15" s="44">
        <v>92604</v>
      </c>
      <c r="D15" s="40">
        <v>92604</v>
      </c>
      <c r="E15" s="40">
        <v>93933</v>
      </c>
    </row>
    <row r="16" spans="1:5" x14ac:dyDescent="0.25">
      <c r="A16" s="92"/>
      <c r="B16" s="62" t="s">
        <v>4</v>
      </c>
      <c r="C16" s="44">
        <v>83774</v>
      </c>
      <c r="D16" s="40">
        <v>83774</v>
      </c>
      <c r="E16" s="40">
        <v>84976</v>
      </c>
    </row>
    <row r="17" spans="1:5" x14ac:dyDescent="0.25">
      <c r="A17" s="92"/>
      <c r="B17" s="95" t="s">
        <v>36</v>
      </c>
      <c r="C17" s="44">
        <v>81077</v>
      </c>
      <c r="D17" s="40">
        <v>81077</v>
      </c>
      <c r="E17" s="40">
        <v>82242</v>
      </c>
    </row>
    <row r="18" spans="1:5" x14ac:dyDescent="0.25">
      <c r="A18" s="92"/>
      <c r="B18" s="62" t="s">
        <v>10</v>
      </c>
      <c r="C18" s="44">
        <v>80611</v>
      </c>
      <c r="D18" s="40">
        <v>80611</v>
      </c>
      <c r="E18" s="40">
        <v>81768</v>
      </c>
    </row>
    <row r="19" spans="1:5" x14ac:dyDescent="0.25">
      <c r="A19" s="92"/>
      <c r="B19" s="95" t="s">
        <v>34</v>
      </c>
      <c r="C19" s="44">
        <v>78812</v>
      </c>
      <c r="D19" s="40">
        <v>78812</v>
      </c>
      <c r="E19" s="40">
        <v>97423</v>
      </c>
    </row>
    <row r="20" spans="1:5" x14ac:dyDescent="0.25">
      <c r="A20" s="92"/>
      <c r="B20" s="62" t="s">
        <v>24</v>
      </c>
      <c r="C20" s="44">
        <v>78579</v>
      </c>
      <c r="D20" s="40">
        <v>78579</v>
      </c>
      <c r="E20" s="40">
        <v>79907</v>
      </c>
    </row>
    <row r="21" spans="1:5" x14ac:dyDescent="0.25">
      <c r="A21" s="92"/>
      <c r="B21" s="95" t="s">
        <v>50</v>
      </c>
      <c r="C21" s="44">
        <v>76614</v>
      </c>
      <c r="D21" s="40">
        <v>76614</v>
      </c>
      <c r="E21" s="40">
        <v>77514</v>
      </c>
    </row>
    <row r="22" spans="1:5" x14ac:dyDescent="0.25">
      <c r="A22" s="92"/>
      <c r="B22" s="62" t="s">
        <v>5</v>
      </c>
      <c r="C22" s="44">
        <v>75089</v>
      </c>
      <c r="D22" s="40">
        <v>75089</v>
      </c>
      <c r="E22" s="40">
        <v>76167</v>
      </c>
    </row>
    <row r="23" spans="1:5" x14ac:dyDescent="0.25">
      <c r="A23" s="92"/>
      <c r="B23" s="62" t="s">
        <v>29</v>
      </c>
      <c r="C23" s="44">
        <v>72090</v>
      </c>
      <c r="D23" s="40">
        <v>72090</v>
      </c>
      <c r="E23" s="40">
        <v>106333</v>
      </c>
    </row>
    <row r="24" spans="1:5" x14ac:dyDescent="0.25">
      <c r="A24" s="92"/>
      <c r="B24" s="62" t="s">
        <v>33</v>
      </c>
      <c r="C24" s="44">
        <v>68155</v>
      </c>
      <c r="D24" s="40">
        <v>68155</v>
      </c>
      <c r="E24" s="40">
        <v>69134</v>
      </c>
    </row>
    <row r="25" spans="1:5" x14ac:dyDescent="0.25">
      <c r="A25" s="92"/>
      <c r="B25" s="95" t="s">
        <v>30</v>
      </c>
      <c r="C25" s="44">
        <v>67064</v>
      </c>
      <c r="D25" s="40">
        <v>67064</v>
      </c>
      <c r="E25" s="40">
        <v>68027</v>
      </c>
    </row>
    <row r="26" spans="1:5" x14ac:dyDescent="0.25">
      <c r="A26" s="92"/>
      <c r="B26" s="95" t="s">
        <v>12</v>
      </c>
      <c r="C26" s="44">
        <v>62816</v>
      </c>
      <c r="D26" s="40">
        <v>62816</v>
      </c>
      <c r="E26" s="40">
        <v>63718</v>
      </c>
    </row>
    <row r="27" spans="1:5" x14ac:dyDescent="0.25">
      <c r="A27" s="92"/>
      <c r="B27" s="62" t="s">
        <v>46</v>
      </c>
      <c r="C27" s="44">
        <v>59938</v>
      </c>
      <c r="D27" s="40">
        <v>59938</v>
      </c>
      <c r="E27" s="40">
        <v>90172</v>
      </c>
    </row>
    <row r="28" spans="1:5" x14ac:dyDescent="0.25">
      <c r="A28" s="92"/>
      <c r="B28" s="62" t="s">
        <v>44</v>
      </c>
      <c r="C28" s="44">
        <v>58478</v>
      </c>
      <c r="D28" s="40">
        <v>58478</v>
      </c>
      <c r="E28" s="40">
        <v>59317</v>
      </c>
    </row>
    <row r="29" spans="1:5" x14ac:dyDescent="0.25">
      <c r="A29" s="92"/>
      <c r="B29" s="62" t="s">
        <v>7</v>
      </c>
      <c r="C29" s="44">
        <v>57967</v>
      </c>
      <c r="D29" s="40">
        <v>57967</v>
      </c>
      <c r="E29" s="40">
        <v>58799</v>
      </c>
    </row>
    <row r="30" spans="1:5" x14ac:dyDescent="0.25">
      <c r="A30" s="92"/>
      <c r="B30" s="62" t="s">
        <v>33</v>
      </c>
      <c r="C30" s="44">
        <v>54818</v>
      </c>
      <c r="D30" s="40">
        <v>54818</v>
      </c>
      <c r="E30" s="40">
        <v>57826</v>
      </c>
    </row>
    <row r="31" spans="1:5" x14ac:dyDescent="0.25">
      <c r="A31" s="92"/>
      <c r="B31" s="62" t="s">
        <v>3</v>
      </c>
      <c r="C31" s="44">
        <v>53845</v>
      </c>
      <c r="D31" s="40">
        <v>53845</v>
      </c>
      <c r="E31" s="40">
        <v>55818</v>
      </c>
    </row>
    <row r="32" spans="1:5" x14ac:dyDescent="0.25">
      <c r="A32" s="92"/>
      <c r="B32" s="95" t="s">
        <v>48</v>
      </c>
      <c r="C32" s="44">
        <v>53678</v>
      </c>
      <c r="D32" s="40">
        <v>53678</v>
      </c>
      <c r="E32" s="40">
        <v>54449</v>
      </c>
    </row>
    <row r="33" spans="1:5" x14ac:dyDescent="0.25">
      <c r="A33" s="92"/>
      <c r="B33" s="62" t="s">
        <v>17</v>
      </c>
      <c r="C33" s="44">
        <v>53140</v>
      </c>
      <c r="D33" s="40">
        <v>53140</v>
      </c>
      <c r="E33" s="40">
        <v>53903</v>
      </c>
    </row>
    <row r="34" spans="1:5" x14ac:dyDescent="0.25">
      <c r="A34" s="92"/>
      <c r="B34" s="95" t="s">
        <v>32</v>
      </c>
      <c r="C34" s="44">
        <v>47800</v>
      </c>
      <c r="D34" s="40">
        <v>47800</v>
      </c>
      <c r="E34" s="40">
        <v>48486</v>
      </c>
    </row>
    <row r="35" spans="1:5" x14ac:dyDescent="0.25">
      <c r="A35" s="92"/>
      <c r="B35" s="62" t="s">
        <v>14</v>
      </c>
      <c r="C35" s="44">
        <v>47557</v>
      </c>
      <c r="D35" s="40">
        <v>47557</v>
      </c>
      <c r="E35" s="40">
        <v>48240</v>
      </c>
    </row>
    <row r="36" spans="1:5" x14ac:dyDescent="0.25">
      <c r="A36" s="92"/>
      <c r="B36" s="95" t="s">
        <v>53</v>
      </c>
      <c r="C36" s="44">
        <v>47288</v>
      </c>
      <c r="D36" s="40">
        <v>47288</v>
      </c>
      <c r="E36" s="40">
        <v>47967</v>
      </c>
    </row>
    <row r="37" spans="1:5" x14ac:dyDescent="0.25">
      <c r="A37" s="92"/>
      <c r="B37" s="95" t="s">
        <v>37</v>
      </c>
      <c r="C37" s="44">
        <v>47008</v>
      </c>
      <c r="D37" s="40">
        <v>47008</v>
      </c>
      <c r="E37" s="40">
        <v>47683</v>
      </c>
    </row>
    <row r="38" spans="1:5" x14ac:dyDescent="0.25">
      <c r="A38" s="92"/>
      <c r="B38" s="95" t="s">
        <v>35</v>
      </c>
      <c r="C38" s="44">
        <v>44164</v>
      </c>
      <c r="D38" s="40">
        <v>44164</v>
      </c>
      <c r="E38" s="40">
        <v>44799</v>
      </c>
    </row>
    <row r="39" spans="1:5" x14ac:dyDescent="0.25">
      <c r="A39" s="92"/>
      <c r="B39" s="95" t="s">
        <v>13</v>
      </c>
      <c r="C39" s="44">
        <v>42984</v>
      </c>
      <c r="D39" s="40">
        <v>42984</v>
      </c>
      <c r="E39" s="40">
        <v>43601</v>
      </c>
    </row>
    <row r="40" spans="1:5" x14ac:dyDescent="0.25">
      <c r="A40" s="92"/>
      <c r="B40" s="62" t="s">
        <v>42</v>
      </c>
      <c r="C40" s="44">
        <v>41298</v>
      </c>
      <c r="D40" s="40">
        <v>41298</v>
      </c>
      <c r="E40" s="40">
        <v>41891</v>
      </c>
    </row>
    <row r="41" spans="1:5" x14ac:dyDescent="0.25">
      <c r="A41" s="92"/>
      <c r="B41" s="95" t="s">
        <v>26</v>
      </c>
      <c r="C41" s="44">
        <v>39820</v>
      </c>
      <c r="D41" s="40">
        <v>39820</v>
      </c>
      <c r="E41" s="40">
        <v>40391</v>
      </c>
    </row>
    <row r="42" spans="1:5" x14ac:dyDescent="0.25">
      <c r="A42" s="92"/>
      <c r="B42" s="62" t="s">
        <v>23</v>
      </c>
      <c r="C42" s="44">
        <v>38832</v>
      </c>
      <c r="D42" s="40">
        <v>38832</v>
      </c>
      <c r="E42" s="40">
        <v>39389</v>
      </c>
    </row>
    <row r="43" spans="1:5" x14ac:dyDescent="0.25">
      <c r="A43" s="92"/>
      <c r="B43" s="62" t="s">
        <v>19</v>
      </c>
      <c r="C43" s="44">
        <v>38027</v>
      </c>
      <c r="D43" s="40">
        <v>38027</v>
      </c>
      <c r="E43" s="40">
        <v>38574</v>
      </c>
    </row>
    <row r="44" spans="1:5" x14ac:dyDescent="0.25">
      <c r="A44" s="92"/>
      <c r="B44" s="62" t="s">
        <v>52</v>
      </c>
      <c r="C44" s="44">
        <v>36579</v>
      </c>
      <c r="D44" s="40">
        <v>36579</v>
      </c>
      <c r="E44" s="40">
        <v>37104</v>
      </c>
    </row>
    <row r="45" spans="1:5" x14ac:dyDescent="0.25">
      <c r="A45" s="92"/>
      <c r="B45" s="95" t="s">
        <v>25</v>
      </c>
      <c r="C45" s="44">
        <v>34885</v>
      </c>
      <c r="D45" s="40">
        <v>34885</v>
      </c>
      <c r="E45" s="40">
        <v>35386</v>
      </c>
    </row>
    <row r="46" spans="1:5" x14ac:dyDescent="0.25">
      <c r="A46" s="92"/>
      <c r="B46" s="62" t="s">
        <v>2</v>
      </c>
      <c r="C46" s="44">
        <v>34807</v>
      </c>
      <c r="D46" s="40">
        <v>34807</v>
      </c>
      <c r="E46" s="40">
        <v>37307</v>
      </c>
    </row>
    <row r="47" spans="1:5" x14ac:dyDescent="0.25">
      <c r="A47" s="92"/>
      <c r="B47" s="95" t="s">
        <v>49</v>
      </c>
      <c r="C47" s="44">
        <v>31528</v>
      </c>
      <c r="D47" s="40">
        <v>31528</v>
      </c>
      <c r="E47" s="40">
        <v>46443</v>
      </c>
    </row>
    <row r="48" spans="1:5" x14ac:dyDescent="0.25">
      <c r="A48" s="92"/>
      <c r="B48" s="62" t="s">
        <v>15</v>
      </c>
      <c r="C48" s="44">
        <v>30847</v>
      </c>
      <c r="D48" s="40">
        <v>30847</v>
      </c>
      <c r="E48" s="40">
        <v>31290</v>
      </c>
    </row>
    <row r="49" spans="1:5" x14ac:dyDescent="0.25">
      <c r="A49" s="92"/>
      <c r="B49" s="62" t="s">
        <v>28</v>
      </c>
      <c r="C49" s="44">
        <v>30390</v>
      </c>
      <c r="D49" s="40">
        <v>30390</v>
      </c>
      <c r="E49" s="40">
        <v>38697</v>
      </c>
    </row>
    <row r="50" spans="1:5" x14ac:dyDescent="0.25">
      <c r="A50" s="92"/>
      <c r="B50" s="62" t="s">
        <v>45</v>
      </c>
      <c r="C50" s="44">
        <v>28862</v>
      </c>
      <c r="D50" s="40">
        <v>28862</v>
      </c>
      <c r="E50" s="40">
        <v>29276</v>
      </c>
    </row>
    <row r="51" spans="1:5" x14ac:dyDescent="0.25">
      <c r="A51" s="92"/>
      <c r="B51" s="95" t="s">
        <v>27</v>
      </c>
      <c r="C51" s="44">
        <v>28316</v>
      </c>
      <c r="D51" s="40">
        <v>28316</v>
      </c>
      <c r="E51" s="40">
        <v>28722</v>
      </c>
    </row>
    <row r="52" spans="1:5" x14ac:dyDescent="0.25">
      <c r="A52" s="92"/>
      <c r="B52" s="95" t="s">
        <v>43</v>
      </c>
      <c r="C52" s="44">
        <v>28249</v>
      </c>
      <c r="D52" s="40">
        <v>28249</v>
      </c>
      <c r="E52" s="40">
        <v>28654</v>
      </c>
    </row>
    <row r="53" spans="1:5" x14ac:dyDescent="0.25">
      <c r="A53" s="92"/>
      <c r="B53" s="62" t="s">
        <v>9</v>
      </c>
      <c r="C53" s="44">
        <v>27744</v>
      </c>
      <c r="D53" s="40">
        <v>27744</v>
      </c>
      <c r="E53" s="40">
        <v>20272</v>
      </c>
    </row>
    <row r="54" spans="1:5" x14ac:dyDescent="0.25">
      <c r="A54" s="92"/>
      <c r="B54" s="62" t="s">
        <v>20</v>
      </c>
      <c r="C54" s="44">
        <v>22980</v>
      </c>
      <c r="D54" s="40">
        <v>22980</v>
      </c>
      <c r="E54" s="40">
        <v>23310</v>
      </c>
    </row>
    <row r="55" spans="1:5" x14ac:dyDescent="0.25">
      <c r="A55" s="92"/>
      <c r="B55" s="62" t="s">
        <v>16</v>
      </c>
      <c r="C55" s="44">
        <v>22765</v>
      </c>
      <c r="D55" s="40">
        <v>22765</v>
      </c>
      <c r="E55" s="40">
        <v>23092</v>
      </c>
    </row>
    <row r="56" spans="1:5" x14ac:dyDescent="0.25">
      <c r="A56" s="92"/>
      <c r="B56" s="62" t="s">
        <v>47</v>
      </c>
      <c r="C56" s="44">
        <v>19259</v>
      </c>
      <c r="D56" s="40">
        <v>19259</v>
      </c>
      <c r="E56" s="40">
        <v>19536</v>
      </c>
    </row>
    <row r="57" spans="1:5" x14ac:dyDescent="0.25">
      <c r="A57" s="92"/>
      <c r="B57" s="62" t="s">
        <v>21</v>
      </c>
      <c r="C57" s="44">
        <v>18332</v>
      </c>
      <c r="D57" s="40">
        <v>18332</v>
      </c>
      <c r="E57" s="40">
        <v>18595</v>
      </c>
    </row>
    <row r="58" spans="1:5" ht="15.75" thickBot="1" x14ac:dyDescent="0.3">
      <c r="A58" s="92"/>
      <c r="B58" s="100" t="s">
        <v>22</v>
      </c>
      <c r="C58" s="49">
        <v>16482</v>
      </c>
      <c r="D58" s="47">
        <v>16482</v>
      </c>
      <c r="E58" s="47">
        <v>16718</v>
      </c>
    </row>
    <row r="59" spans="1:5" ht="15.75" thickBot="1" x14ac:dyDescent="0.3">
      <c r="B59" s="101" t="s">
        <v>54</v>
      </c>
      <c r="C59" s="102">
        <v>3949736</v>
      </c>
      <c r="D59" s="103">
        <f>SUM(D5:D58)</f>
        <v>3949736</v>
      </c>
      <c r="E59" s="103">
        <f>SUM(E5:E58)</f>
        <v>4141947</v>
      </c>
    </row>
    <row r="60" spans="1:5" ht="6.75" customHeight="1" x14ac:dyDescent="0.25"/>
    <row r="61" spans="1:5" x14ac:dyDescent="0.25">
      <c r="B61" t="s">
        <v>84</v>
      </c>
    </row>
    <row r="62" spans="1:5" ht="15.75" thickBot="1" x14ac:dyDescent="0.3"/>
    <row r="63" spans="1:5" ht="49.5" customHeight="1" thickBot="1" x14ac:dyDescent="0.3">
      <c r="B63" s="45" t="s">
        <v>57</v>
      </c>
      <c r="C63" s="38" t="str">
        <f>+'III. F Souhrn'!$F$4</f>
        <v>2019 
dle zákona
č. 336/2018 o SR</v>
      </c>
      <c r="D63" s="39" t="str">
        <f>+'III. F Souhrn'!$H$4</f>
        <v>2020
dle UV                        č. 588/2018</v>
      </c>
    </row>
    <row r="64" spans="1:5" ht="21" customHeight="1" thickBot="1" x14ac:dyDescent="0.3">
      <c r="B64" s="63" t="s">
        <v>241</v>
      </c>
      <c r="C64" s="64">
        <f>+'III. F Souhrn'!F16</f>
        <v>4141947</v>
      </c>
      <c r="D64" s="65">
        <f>+'III. F Souhrn'!H16</f>
        <v>4403846</v>
      </c>
    </row>
    <row r="65" spans="2:3" x14ac:dyDescent="0.25">
      <c r="C65" s="33"/>
    </row>
    <row r="66" spans="2:3" x14ac:dyDescent="0.25">
      <c r="B66" t="s">
        <v>245</v>
      </c>
    </row>
  </sheetData>
  <sortState ref="B5:G58">
    <sortCondition descending="1" ref="C5:C58"/>
  </sortState>
  <pageMargins left="0.51181102362204722" right="0.51181102362204722" top="0.78740157480314965" bottom="0.78740157480314965" header="0.31496062992125984" footer="0.31496062992125984"/>
  <pageSetup paperSize="9" scale="78" fitToWidth="0" orientation="landscape" r:id="rId1"/>
  <headerFoot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59.7109375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63" customHeight="1" thickBot="1" x14ac:dyDescent="0.3">
      <c r="B4" s="54" t="s">
        <v>186</v>
      </c>
      <c r="C4" s="55" t="s">
        <v>55</v>
      </c>
      <c r="D4" s="56" t="s">
        <v>216</v>
      </c>
      <c r="E4" s="56" t="s">
        <v>217</v>
      </c>
    </row>
    <row r="5" spans="1:5" ht="15.75" thickBot="1" x14ac:dyDescent="0.3">
      <c r="B5" s="108" t="s">
        <v>127</v>
      </c>
      <c r="C5" s="104">
        <v>25152</v>
      </c>
      <c r="D5" s="105">
        <v>25152</v>
      </c>
      <c r="E5" s="105">
        <v>25336</v>
      </c>
    </row>
    <row r="6" spans="1:5" ht="15.75" thickBot="1" x14ac:dyDescent="0.3">
      <c r="B6" s="106" t="s">
        <v>54</v>
      </c>
      <c r="C6" s="107">
        <v>25152</v>
      </c>
      <c r="D6" s="103">
        <f>SUM(D5)</f>
        <v>25152</v>
      </c>
      <c r="E6" s="103">
        <f>SUM(E5)</f>
        <v>25336</v>
      </c>
    </row>
    <row r="8" spans="1:5" ht="14.45" x14ac:dyDescent="0.3">
      <c r="B8" t="s">
        <v>84</v>
      </c>
    </row>
    <row r="9" spans="1:5" thickBot="1" x14ac:dyDescent="0.35"/>
    <row r="10" spans="1:5" ht="50.25" customHeight="1" thickBot="1" x14ac:dyDescent="0.3">
      <c r="B10" s="45" t="s">
        <v>57</v>
      </c>
      <c r="C10" s="38" t="str">
        <f>+'III. F Souhrn'!$F$4</f>
        <v>2019 
dle zákona
č. 336/2018 o SR</v>
      </c>
      <c r="D10" s="39" t="str">
        <f>+'III. F Souhrn'!$H$4</f>
        <v>2020
dle UV                        č. 588/2018</v>
      </c>
    </row>
    <row r="11" spans="1:5" ht="15.75" thickBot="1" x14ac:dyDescent="0.3">
      <c r="B11" s="46" t="s">
        <v>0</v>
      </c>
      <c r="C11" s="50">
        <f>+'III. F Souhrn'!F5</f>
        <v>25336</v>
      </c>
      <c r="D11" s="51">
        <f>+'III. F Souhrn'!H5</f>
        <v>25336</v>
      </c>
    </row>
    <row r="61" spans="3:3" ht="30" x14ac:dyDescent="0.25">
      <c r="C61" s="9" t="s">
        <v>128</v>
      </c>
    </row>
  </sheetData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59.7109375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63" customHeight="1" thickBot="1" x14ac:dyDescent="0.3">
      <c r="B4" s="110" t="s">
        <v>187</v>
      </c>
      <c r="C4" s="55" t="s">
        <v>55</v>
      </c>
      <c r="D4" s="56" t="s">
        <v>216</v>
      </c>
      <c r="E4" s="56" t="s">
        <v>217</v>
      </c>
    </row>
    <row r="5" spans="1:5" x14ac:dyDescent="0.25">
      <c r="A5" s="92"/>
      <c r="B5" s="109" t="s">
        <v>81</v>
      </c>
      <c r="C5" s="71">
        <v>80366</v>
      </c>
      <c r="D5" s="77">
        <v>83994</v>
      </c>
      <c r="E5" s="77">
        <v>83689</v>
      </c>
    </row>
    <row r="6" spans="1:5" x14ac:dyDescent="0.25">
      <c r="A6" s="92"/>
      <c r="B6" s="42" t="s">
        <v>81</v>
      </c>
      <c r="C6" s="44">
        <v>6000</v>
      </c>
      <c r="D6" s="40">
        <v>6995</v>
      </c>
      <c r="E6" s="40">
        <v>6000</v>
      </c>
    </row>
    <row r="7" spans="1:5" x14ac:dyDescent="0.25">
      <c r="A7" s="92"/>
      <c r="B7" s="42" t="s">
        <v>78</v>
      </c>
      <c r="C7" s="44">
        <v>2500</v>
      </c>
      <c r="D7" s="40">
        <v>3200</v>
      </c>
      <c r="E7" s="40">
        <v>2500</v>
      </c>
    </row>
    <row r="8" spans="1:5" x14ac:dyDescent="0.25">
      <c r="A8" s="92"/>
      <c r="B8" s="42" t="s">
        <v>82</v>
      </c>
      <c r="C8" s="44">
        <v>1300</v>
      </c>
      <c r="D8" s="40">
        <v>1300</v>
      </c>
      <c r="E8" s="40">
        <v>1300</v>
      </c>
    </row>
    <row r="9" spans="1:5" x14ac:dyDescent="0.25">
      <c r="A9" s="92"/>
      <c r="B9" s="42" t="s">
        <v>80</v>
      </c>
      <c r="C9" s="44">
        <v>500</v>
      </c>
      <c r="D9" s="40">
        <v>322</v>
      </c>
      <c r="E9" s="40">
        <v>500</v>
      </c>
    </row>
    <row r="10" spans="1:5" ht="15.75" thickBot="1" x14ac:dyDescent="0.3">
      <c r="A10" s="92"/>
      <c r="B10" s="48" t="s">
        <v>79</v>
      </c>
      <c r="C10" s="72">
        <v>500</v>
      </c>
      <c r="D10" s="73">
        <v>0</v>
      </c>
      <c r="E10" s="73">
        <v>500</v>
      </c>
    </row>
    <row r="11" spans="1:5" ht="15.75" thickBot="1" x14ac:dyDescent="0.3">
      <c r="B11" s="101" t="s">
        <v>54</v>
      </c>
      <c r="C11" s="58">
        <v>91166</v>
      </c>
      <c r="D11" s="59">
        <f>SUM(D5:D10)</f>
        <v>95811</v>
      </c>
      <c r="E11" s="59">
        <f>SUM(E5:E10)</f>
        <v>94489</v>
      </c>
    </row>
    <row r="13" spans="1:5" ht="14.45" x14ac:dyDescent="0.3">
      <c r="B13" s="6" t="s">
        <v>84</v>
      </c>
    </row>
    <row r="14" spans="1:5" thickBot="1" x14ac:dyDescent="0.35"/>
    <row r="15" spans="1:5" ht="50.25" customHeight="1" thickBot="1" x14ac:dyDescent="0.3">
      <c r="B15" s="45" t="s">
        <v>57</v>
      </c>
      <c r="C15" s="38" t="str">
        <f>+'III. F Souhrn'!$F$4</f>
        <v>2019 
dle zákona
č. 336/2018 o SR</v>
      </c>
      <c r="D15" s="39" t="str">
        <f>+'III. F Souhrn'!$H$4</f>
        <v>2020
dle UV                        č. 588/2018</v>
      </c>
    </row>
    <row r="16" spans="1:5" ht="15.75" thickBot="1" x14ac:dyDescent="0.3">
      <c r="B16" s="46" t="s">
        <v>0</v>
      </c>
      <c r="C16" s="50">
        <f>+'III. F Souhrn'!F6</f>
        <v>94489</v>
      </c>
      <c r="D16" s="51">
        <f>+'III. F Souhrn'!H6</f>
        <v>94489</v>
      </c>
    </row>
    <row r="61" spans="3:3" ht="30" x14ac:dyDescent="0.25">
      <c r="C61" s="9" t="s">
        <v>128</v>
      </c>
    </row>
  </sheetData>
  <sortState ref="B5:C10">
    <sortCondition descending="1" ref="C5:C10"/>
  </sortState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59.7109375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63" customHeight="1" thickBot="1" x14ac:dyDescent="0.3">
      <c r="B4" s="110" t="s">
        <v>188</v>
      </c>
      <c r="C4" s="55" t="s">
        <v>243</v>
      </c>
      <c r="D4" s="56" t="s">
        <v>216</v>
      </c>
      <c r="E4" s="56" t="s">
        <v>217</v>
      </c>
    </row>
    <row r="5" spans="1:5" x14ac:dyDescent="0.25">
      <c r="A5" s="92"/>
      <c r="B5" s="109" t="s">
        <v>85</v>
      </c>
      <c r="C5" s="71">
        <v>7000</v>
      </c>
      <c r="D5" s="77">
        <v>25059</v>
      </c>
      <c r="E5" s="77">
        <v>38000</v>
      </c>
    </row>
    <row r="6" spans="1:5" ht="15.75" thickBot="1" x14ac:dyDescent="0.3">
      <c r="A6" s="92"/>
      <c r="B6" s="48" t="s">
        <v>86</v>
      </c>
      <c r="C6" s="72">
        <v>7000</v>
      </c>
      <c r="D6" s="73">
        <v>34667</v>
      </c>
      <c r="E6" s="73">
        <v>37000</v>
      </c>
    </row>
    <row r="7" spans="1:5" ht="15.75" thickBot="1" x14ac:dyDescent="0.3">
      <c r="B7" s="101" t="s">
        <v>54</v>
      </c>
      <c r="C7" s="86">
        <v>14000</v>
      </c>
      <c r="D7" s="87">
        <f>SUM(D5:D6)</f>
        <v>59726</v>
      </c>
      <c r="E7" s="87">
        <f>SUM(E5:E6)</f>
        <v>75000</v>
      </c>
    </row>
    <row r="9" spans="1:5" ht="14.45" x14ac:dyDescent="0.3">
      <c r="B9" t="s">
        <v>84</v>
      </c>
    </row>
    <row r="10" spans="1:5" thickBot="1" x14ac:dyDescent="0.35"/>
    <row r="11" spans="1:5" ht="55.5" customHeight="1" thickBot="1" x14ac:dyDescent="0.3">
      <c r="B11" s="45" t="s">
        <v>57</v>
      </c>
      <c r="C11" s="38" t="str">
        <f>+'III. F Souhrn'!$F$4</f>
        <v>2019 
dle zákona
č. 336/2018 o SR</v>
      </c>
      <c r="D11" s="39" t="str">
        <f>+'III. F Souhrn'!$H$4</f>
        <v>2020
dle UV                        č. 588/2018</v>
      </c>
    </row>
    <row r="12" spans="1:5" ht="15.75" thickBot="1" x14ac:dyDescent="0.3">
      <c r="B12" s="46" t="s">
        <v>0</v>
      </c>
      <c r="C12" s="50">
        <f>+'III. F Souhrn'!F7</f>
        <v>80000</v>
      </c>
      <c r="D12" s="51">
        <f>+'III. F Souhrn'!H7</f>
        <v>90000</v>
      </c>
    </row>
    <row r="14" spans="1:5" ht="46.15" customHeight="1" x14ac:dyDescent="0.25">
      <c r="B14" s="120" t="s">
        <v>246</v>
      </c>
      <c r="C14" s="120"/>
      <c r="D14" s="120"/>
      <c r="E14" s="120"/>
    </row>
    <row r="61" spans="3:3" ht="30" x14ac:dyDescent="0.25">
      <c r="C61" s="9" t="s">
        <v>128</v>
      </c>
    </row>
  </sheetData>
  <mergeCells count="1">
    <mergeCell ref="B14:E14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59.7109375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63" customHeight="1" thickBot="1" x14ac:dyDescent="0.3">
      <c r="B4" s="110" t="s">
        <v>189</v>
      </c>
      <c r="C4" s="55" t="s">
        <v>205</v>
      </c>
      <c r="D4" s="56" t="s">
        <v>216</v>
      </c>
      <c r="E4" s="56" t="s">
        <v>217</v>
      </c>
    </row>
    <row r="5" spans="1:5" x14ac:dyDescent="0.25">
      <c r="A5" s="92"/>
      <c r="B5" s="111" t="s">
        <v>203</v>
      </c>
      <c r="C5" s="74">
        <v>40977.476999999999</v>
      </c>
      <c r="D5" s="88">
        <v>14710</v>
      </c>
      <c r="E5" s="89">
        <v>39926</v>
      </c>
    </row>
    <row r="6" spans="1:5" x14ac:dyDescent="0.25">
      <c r="A6" s="53"/>
      <c r="B6" s="93" t="s">
        <v>202</v>
      </c>
      <c r="C6" s="75">
        <v>30163.792000000001</v>
      </c>
      <c r="D6" s="90">
        <v>8338</v>
      </c>
      <c r="E6" s="28">
        <v>30773</v>
      </c>
    </row>
    <row r="7" spans="1:5" x14ac:dyDescent="0.25">
      <c r="A7" s="92"/>
      <c r="B7" s="93" t="s">
        <v>198</v>
      </c>
      <c r="C7" s="75">
        <v>22734.508999999998</v>
      </c>
      <c r="D7" s="90">
        <v>9102</v>
      </c>
      <c r="E7" s="28">
        <v>24287</v>
      </c>
    </row>
    <row r="8" spans="1:5" x14ac:dyDescent="0.25">
      <c r="A8" s="92"/>
      <c r="B8" s="93" t="s">
        <v>199</v>
      </c>
      <c r="C8" s="75">
        <v>16886.223000000002</v>
      </c>
      <c r="D8" s="90">
        <v>10225</v>
      </c>
      <c r="E8" s="28">
        <v>16020</v>
      </c>
    </row>
    <row r="9" spans="1:5" x14ac:dyDescent="0.25">
      <c r="A9" s="92"/>
      <c r="B9" s="93" t="s">
        <v>165</v>
      </c>
      <c r="C9" s="75">
        <v>8269.7389999999996</v>
      </c>
      <c r="D9" s="90">
        <v>7393</v>
      </c>
      <c r="E9" s="28">
        <v>8084</v>
      </c>
    </row>
    <row r="10" spans="1:5" x14ac:dyDescent="0.25">
      <c r="A10" s="92"/>
      <c r="B10" s="93" t="s">
        <v>204</v>
      </c>
      <c r="C10" s="75">
        <v>7013.4830000000002</v>
      </c>
      <c r="D10" s="90">
        <v>6029</v>
      </c>
      <c r="E10" s="28">
        <v>6948</v>
      </c>
    </row>
    <row r="11" spans="1:5" x14ac:dyDescent="0.25">
      <c r="A11" s="92"/>
      <c r="B11" s="42" t="s">
        <v>201</v>
      </c>
      <c r="C11" s="75">
        <v>6708.81</v>
      </c>
      <c r="D11" s="90">
        <v>4711</v>
      </c>
      <c r="E11" s="28">
        <v>6141</v>
      </c>
    </row>
    <row r="12" spans="1:5" ht="15.75" thickBot="1" x14ac:dyDescent="0.3">
      <c r="A12" s="92"/>
      <c r="B12" s="94" t="s">
        <v>200</v>
      </c>
      <c r="C12" s="76">
        <v>6292.9669999999996</v>
      </c>
      <c r="D12" s="91">
        <v>2507</v>
      </c>
      <c r="E12" s="30">
        <v>6561</v>
      </c>
    </row>
    <row r="13" spans="1:5" ht="15.75" thickBot="1" x14ac:dyDescent="0.3">
      <c r="B13" s="57" t="s">
        <v>54</v>
      </c>
      <c r="C13" s="58">
        <v>139047</v>
      </c>
      <c r="D13" s="59">
        <f>SUM(D5:D12)</f>
        <v>63015</v>
      </c>
      <c r="E13" s="59">
        <f>SUM(E5:E12)</f>
        <v>138740</v>
      </c>
    </row>
    <row r="15" spans="1:5" x14ac:dyDescent="0.25">
      <c r="B15" t="s">
        <v>208</v>
      </c>
    </row>
    <row r="16" spans="1:5" thickBot="1" x14ac:dyDescent="0.35"/>
    <row r="17" spans="2:4" ht="50.25" customHeight="1" thickBot="1" x14ac:dyDescent="0.3">
      <c r="B17" s="45" t="s">
        <v>57</v>
      </c>
      <c r="C17" s="38" t="str">
        <f>+'III. F Souhrn'!$F$4</f>
        <v>2019 
dle zákona
č. 336/2018 o SR</v>
      </c>
      <c r="D17" s="39" t="str">
        <f>+'III. F Souhrn'!$H$4</f>
        <v>2020
dle UV                        č. 588/2018</v>
      </c>
    </row>
    <row r="18" spans="2:4" ht="15.75" thickBot="1" x14ac:dyDescent="0.3">
      <c r="B18" s="46" t="s">
        <v>0</v>
      </c>
      <c r="C18" s="50">
        <f>+'III. F Souhrn'!F8</f>
        <v>139047</v>
      </c>
      <c r="D18" s="51">
        <f>+'III. F Souhrn'!H8</f>
        <v>141828</v>
      </c>
    </row>
    <row r="63" spans="3:3" ht="30" x14ac:dyDescent="0.25">
      <c r="C63" s="9" t="s">
        <v>128</v>
      </c>
    </row>
  </sheetData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62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63" customHeight="1" thickBot="1" x14ac:dyDescent="0.3">
      <c r="B4" s="110" t="s">
        <v>190</v>
      </c>
      <c r="C4" s="55" t="s">
        <v>55</v>
      </c>
      <c r="D4" s="56" t="s">
        <v>216</v>
      </c>
      <c r="E4" s="56" t="s">
        <v>217</v>
      </c>
    </row>
    <row r="5" spans="1:5" x14ac:dyDescent="0.25">
      <c r="A5" s="92"/>
      <c r="B5" s="109" t="s">
        <v>123</v>
      </c>
      <c r="C5" s="71">
        <v>101733</v>
      </c>
      <c r="D5" s="77">
        <v>101733</v>
      </c>
      <c r="E5" s="77">
        <v>104861</v>
      </c>
    </row>
    <row r="6" spans="1:5" x14ac:dyDescent="0.25">
      <c r="A6" s="92"/>
      <c r="B6" s="42" t="s">
        <v>238</v>
      </c>
      <c r="C6" s="44">
        <v>69137</v>
      </c>
      <c r="D6" s="40">
        <v>69137</v>
      </c>
      <c r="E6" s="40">
        <v>71369</v>
      </c>
    </row>
    <row r="7" spans="1:5" x14ac:dyDescent="0.25">
      <c r="A7" s="92"/>
      <c r="B7" s="42" t="s">
        <v>125</v>
      </c>
      <c r="C7" s="44">
        <v>57095</v>
      </c>
      <c r="D7" s="40">
        <v>57095</v>
      </c>
      <c r="E7" s="40">
        <v>59100</v>
      </c>
    </row>
    <row r="8" spans="1:5" x14ac:dyDescent="0.25">
      <c r="A8" s="92"/>
      <c r="B8" s="42" t="s">
        <v>124</v>
      </c>
      <c r="C8" s="44">
        <v>15571</v>
      </c>
      <c r="D8" s="40">
        <v>15571</v>
      </c>
      <c r="E8" s="40">
        <v>16531</v>
      </c>
    </row>
    <row r="9" spans="1:5" ht="15.75" thickBot="1" x14ac:dyDescent="0.3">
      <c r="A9" s="92"/>
      <c r="B9" s="42" t="s">
        <v>122</v>
      </c>
      <c r="C9" s="72">
        <v>4843</v>
      </c>
      <c r="D9" s="73">
        <v>4843</v>
      </c>
      <c r="E9" s="73">
        <v>5326</v>
      </c>
    </row>
    <row r="10" spans="1:5" ht="15.75" thickBot="1" x14ac:dyDescent="0.3">
      <c r="B10" s="43" t="s">
        <v>54</v>
      </c>
      <c r="C10" s="58">
        <v>248379</v>
      </c>
      <c r="D10" s="59">
        <f>SUM(D5:D9)</f>
        <v>248379</v>
      </c>
      <c r="E10" s="59">
        <f>SUM(E5:E9)</f>
        <v>257187</v>
      </c>
    </row>
    <row r="12" spans="1:5" ht="14.45" x14ac:dyDescent="0.3">
      <c r="B12" t="s">
        <v>126</v>
      </c>
    </row>
    <row r="13" spans="1:5" thickBot="1" x14ac:dyDescent="0.35"/>
    <row r="14" spans="1:5" ht="51" customHeight="1" thickBot="1" x14ac:dyDescent="0.3">
      <c r="B14" s="45" t="s">
        <v>57</v>
      </c>
      <c r="C14" s="38" t="str">
        <f>+'III. F Souhrn'!$F$4</f>
        <v>2019 
dle zákona
č. 336/2018 o SR</v>
      </c>
      <c r="D14" s="39" t="str">
        <f>+'III. F Souhrn'!$H$4</f>
        <v>2020
dle UV                        č. 588/2018</v>
      </c>
    </row>
    <row r="15" spans="1:5" ht="15.75" thickBot="1" x14ac:dyDescent="0.3">
      <c r="B15" s="46" t="s">
        <v>0</v>
      </c>
      <c r="C15" s="50">
        <f>+'III. F Souhrn'!F9</f>
        <v>257600.19899999999</v>
      </c>
      <c r="D15" s="51">
        <f>+'III. F Souhrn'!H9</f>
        <v>257600.19899999999</v>
      </c>
    </row>
    <row r="61" spans="3:3" ht="30" x14ac:dyDescent="0.25">
      <c r="C61" s="9" t="s">
        <v>128</v>
      </c>
    </row>
  </sheetData>
  <sortState ref="B5:C9">
    <sortCondition descending="1" ref="C5:C9"/>
  </sortState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E57"/>
  <sheetViews>
    <sheetView view="pageLayout" zoomScale="80" zoomScaleNormal="100" zoomScalePageLayoutView="80" workbookViewId="0">
      <selection activeCell="B28" sqref="B28"/>
    </sheetView>
  </sheetViews>
  <sheetFormatPr defaultRowHeight="15" x14ac:dyDescent="0.25"/>
  <cols>
    <col min="1" max="1" width="6.7109375" style="5" customWidth="1"/>
    <col min="2" max="2" width="59.7109375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72" thickBot="1" x14ac:dyDescent="0.3">
      <c r="B4" s="110" t="s">
        <v>191</v>
      </c>
      <c r="C4" s="55" t="s">
        <v>55</v>
      </c>
      <c r="D4" s="56" t="s">
        <v>216</v>
      </c>
      <c r="E4" s="56" t="s">
        <v>242</v>
      </c>
    </row>
    <row r="5" spans="1:5" x14ac:dyDescent="0.25">
      <c r="A5" s="92"/>
      <c r="B5" s="109" t="s">
        <v>167</v>
      </c>
      <c r="C5" s="71">
        <v>70351</v>
      </c>
      <c r="D5" s="77">
        <v>70351</v>
      </c>
      <c r="E5" s="77">
        <v>70351</v>
      </c>
    </row>
    <row r="6" spans="1:5" x14ac:dyDescent="0.25">
      <c r="A6" s="92"/>
      <c r="B6" s="42" t="s">
        <v>168</v>
      </c>
      <c r="C6" s="44">
        <v>54194</v>
      </c>
      <c r="D6" s="40">
        <v>54194</v>
      </c>
      <c r="E6" s="40">
        <v>98354</v>
      </c>
    </row>
    <row r="7" spans="1:5" x14ac:dyDescent="0.25">
      <c r="A7" s="92"/>
      <c r="B7" s="42" t="s">
        <v>169</v>
      </c>
      <c r="C7" s="44">
        <v>42967</v>
      </c>
      <c r="D7" s="40">
        <v>42967</v>
      </c>
      <c r="E7" s="40">
        <v>42967</v>
      </c>
    </row>
    <row r="8" spans="1:5" x14ac:dyDescent="0.25">
      <c r="A8" s="92"/>
      <c r="B8" s="48" t="s">
        <v>212</v>
      </c>
      <c r="C8" s="44">
        <v>34251</v>
      </c>
      <c r="D8" s="40">
        <v>34251</v>
      </c>
      <c r="E8" s="40">
        <v>34251</v>
      </c>
    </row>
    <row r="9" spans="1:5" x14ac:dyDescent="0.25">
      <c r="A9" s="92"/>
      <c r="B9" s="48" t="s">
        <v>170</v>
      </c>
      <c r="C9" s="44">
        <v>28593</v>
      </c>
      <c r="D9" s="40">
        <v>28593</v>
      </c>
      <c r="E9" s="40">
        <v>28593</v>
      </c>
    </row>
    <row r="10" spans="1:5" x14ac:dyDescent="0.25">
      <c r="A10" s="92"/>
      <c r="B10" s="48" t="s">
        <v>171</v>
      </c>
      <c r="C10" s="44">
        <v>28247</v>
      </c>
      <c r="D10" s="40">
        <v>28247</v>
      </c>
      <c r="E10" s="40">
        <v>28247</v>
      </c>
    </row>
    <row r="11" spans="1:5" ht="14.45" x14ac:dyDescent="0.3">
      <c r="A11" s="92"/>
      <c r="B11" s="42" t="s">
        <v>172</v>
      </c>
      <c r="C11" s="44">
        <v>25169</v>
      </c>
      <c r="D11" s="40">
        <v>25169</v>
      </c>
      <c r="E11" s="40">
        <v>25169</v>
      </c>
    </row>
    <row r="12" spans="1:5" x14ac:dyDescent="0.25">
      <c r="A12" s="92"/>
      <c r="B12" s="48" t="s">
        <v>173</v>
      </c>
      <c r="C12" s="44">
        <v>19950</v>
      </c>
      <c r="D12" s="40">
        <v>19950</v>
      </c>
      <c r="E12" s="40">
        <v>19950</v>
      </c>
    </row>
    <row r="13" spans="1:5" x14ac:dyDescent="0.25">
      <c r="A13" s="92"/>
      <c r="B13" s="42" t="s">
        <v>174</v>
      </c>
      <c r="C13" s="44">
        <v>14936</v>
      </c>
      <c r="D13" s="40">
        <v>14936</v>
      </c>
      <c r="E13" s="40">
        <v>14936</v>
      </c>
    </row>
    <row r="14" spans="1:5" x14ac:dyDescent="0.25">
      <c r="A14" s="92"/>
      <c r="B14" s="42" t="s">
        <v>177</v>
      </c>
      <c r="C14" s="44">
        <v>10661</v>
      </c>
      <c r="D14" s="40">
        <v>10660</v>
      </c>
      <c r="E14" s="40">
        <v>10661</v>
      </c>
    </row>
    <row r="15" spans="1:5" x14ac:dyDescent="0.25">
      <c r="A15" s="92"/>
      <c r="B15" s="42" t="s">
        <v>176</v>
      </c>
      <c r="C15" s="44">
        <v>10531</v>
      </c>
      <c r="D15" s="40">
        <v>10531</v>
      </c>
      <c r="E15" s="40">
        <v>16131</v>
      </c>
    </row>
    <row r="16" spans="1:5" ht="14.45" x14ac:dyDescent="0.3">
      <c r="A16" s="92"/>
      <c r="B16" s="48" t="s">
        <v>175</v>
      </c>
      <c r="C16" s="44">
        <v>9224</v>
      </c>
      <c r="D16" s="40">
        <v>9224</v>
      </c>
      <c r="E16" s="40">
        <v>9224</v>
      </c>
    </row>
    <row r="17" spans="1:5" x14ac:dyDescent="0.25">
      <c r="A17" s="92"/>
      <c r="B17" s="48" t="s">
        <v>178</v>
      </c>
      <c r="C17" s="44">
        <v>6663</v>
      </c>
      <c r="D17" s="40">
        <v>6663</v>
      </c>
      <c r="E17" s="40">
        <v>6663</v>
      </c>
    </row>
    <row r="18" spans="1:5" x14ac:dyDescent="0.25">
      <c r="A18" s="92"/>
      <c r="B18" s="48" t="s">
        <v>218</v>
      </c>
      <c r="C18" s="49"/>
      <c r="D18" s="47">
        <v>0</v>
      </c>
      <c r="E18" s="47">
        <v>685</v>
      </c>
    </row>
    <row r="19" spans="1:5" ht="15.75" thickBot="1" x14ac:dyDescent="0.3">
      <c r="A19" s="92"/>
      <c r="B19" s="48" t="s">
        <v>225</v>
      </c>
      <c r="C19" s="72"/>
      <c r="D19" s="73"/>
      <c r="E19" s="73"/>
    </row>
    <row r="20" spans="1:5" ht="15.75" thickBot="1" x14ac:dyDescent="0.3">
      <c r="B20" s="43" t="s">
        <v>54</v>
      </c>
      <c r="C20" s="58">
        <f>SUM(C5:C19)</f>
        <v>355737</v>
      </c>
      <c r="D20" s="59">
        <f t="shared" ref="D20:E20" si="0">SUM(D5:D19)</f>
        <v>355736</v>
      </c>
      <c r="E20" s="59">
        <f t="shared" si="0"/>
        <v>406182</v>
      </c>
    </row>
    <row r="22" spans="1:5" ht="14.45" x14ac:dyDescent="0.3">
      <c r="B22" t="s">
        <v>229</v>
      </c>
    </row>
    <row r="23" spans="1:5" thickBot="1" x14ac:dyDescent="0.35"/>
    <row r="24" spans="1:5" ht="53.25" customHeight="1" thickBot="1" x14ac:dyDescent="0.3">
      <c r="B24" s="45" t="s">
        <v>57</v>
      </c>
      <c r="C24" s="38" t="str">
        <f>+'III. F Souhrn'!$F$4</f>
        <v>2019 
dle zákona
č. 336/2018 o SR</v>
      </c>
      <c r="D24" s="39" t="str">
        <f>+'III. F Souhrn'!$H$4</f>
        <v>2020
dle UV                        č. 588/2018</v>
      </c>
    </row>
    <row r="25" spans="1:5" ht="15.75" thickBot="1" x14ac:dyDescent="0.3">
      <c r="B25" s="46" t="s">
        <v>182</v>
      </c>
      <c r="C25" s="50">
        <f>+'III. F Souhrn'!F10</f>
        <v>420923</v>
      </c>
      <c r="D25" s="51">
        <f>+'III. F Souhrn'!H10</f>
        <v>468787</v>
      </c>
    </row>
    <row r="57" spans="3:3" ht="30" x14ac:dyDescent="0.25">
      <c r="C57" s="9" t="s">
        <v>128</v>
      </c>
    </row>
  </sheetData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E61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59.7109375" customWidth="1"/>
    <col min="3" max="3" width="17.85546875" customWidth="1"/>
    <col min="4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77.25" customHeight="1" thickBot="1" x14ac:dyDescent="0.3">
      <c r="B4" s="110" t="s">
        <v>192</v>
      </c>
      <c r="C4" s="55" t="s">
        <v>55</v>
      </c>
      <c r="D4" s="56" t="s">
        <v>216</v>
      </c>
      <c r="E4" s="56" t="s">
        <v>242</v>
      </c>
    </row>
    <row r="5" spans="1:5" ht="15.75" thickBot="1" x14ac:dyDescent="0.3">
      <c r="B5" s="109" t="s">
        <v>166</v>
      </c>
      <c r="C5" s="69">
        <v>50000</v>
      </c>
      <c r="D5" s="70">
        <v>50000</v>
      </c>
      <c r="E5" s="70">
        <v>50000</v>
      </c>
    </row>
    <row r="6" spans="1:5" ht="15.75" thickBot="1" x14ac:dyDescent="0.3">
      <c r="B6" s="43" t="s">
        <v>54</v>
      </c>
      <c r="C6" s="58">
        <v>50000</v>
      </c>
      <c r="D6" s="59">
        <f>SUM(D5)</f>
        <v>50000</v>
      </c>
      <c r="E6" s="59">
        <f>SUM(E5)</f>
        <v>50000</v>
      </c>
    </row>
    <row r="8" spans="1:5" ht="14.45" x14ac:dyDescent="0.3">
      <c r="B8" t="s">
        <v>84</v>
      </c>
    </row>
    <row r="9" spans="1:5" thickBot="1" x14ac:dyDescent="0.35"/>
    <row r="10" spans="1:5" ht="54" customHeight="1" thickBot="1" x14ac:dyDescent="0.3">
      <c r="B10" s="45" t="s">
        <v>57</v>
      </c>
      <c r="C10" s="38" t="str">
        <f>+'III. F Souhrn'!$F$4</f>
        <v>2019 
dle zákona
č. 336/2018 o SR</v>
      </c>
      <c r="D10" s="39" t="str">
        <f>+'III. F Souhrn'!$H$4</f>
        <v>2020
dle UV                        č. 588/2018</v>
      </c>
    </row>
    <row r="11" spans="1:5" ht="15.75" thickBot="1" x14ac:dyDescent="0.3">
      <c r="B11" s="46" t="s">
        <v>0</v>
      </c>
      <c r="C11" s="50">
        <f>+'III. F Souhrn'!F11</f>
        <v>50000</v>
      </c>
      <c r="D11" s="51">
        <f>+'III. F Souhrn'!H11</f>
        <v>50000</v>
      </c>
    </row>
    <row r="61" spans="3:3" ht="30" x14ac:dyDescent="0.25">
      <c r="C61" s="9" t="s">
        <v>128</v>
      </c>
    </row>
  </sheetData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E61"/>
  <sheetViews>
    <sheetView view="pageLayout" zoomScale="80" zoomScaleNormal="100" zoomScalePageLayoutView="80" workbookViewId="0">
      <selection activeCell="D24" sqref="D24"/>
    </sheetView>
  </sheetViews>
  <sheetFormatPr defaultRowHeight="15" x14ac:dyDescent="0.25"/>
  <cols>
    <col min="1" max="1" width="6.7109375" style="5" customWidth="1"/>
    <col min="2" max="2" width="59.7109375" customWidth="1"/>
    <col min="3" max="5" width="17.7109375" customWidth="1"/>
  </cols>
  <sheetData>
    <row r="1" spans="1:5" ht="18.75" x14ac:dyDescent="0.3">
      <c r="A1" s="10" t="s">
        <v>213</v>
      </c>
      <c r="B1" s="8" t="s">
        <v>1</v>
      </c>
      <c r="C1" s="8"/>
    </row>
    <row r="2" spans="1:5" ht="18.75" x14ac:dyDescent="0.3">
      <c r="A2" s="10"/>
      <c r="B2" s="8" t="s">
        <v>207</v>
      </c>
      <c r="C2" s="8"/>
    </row>
    <row r="3" spans="1:5" ht="15.75" thickBot="1" x14ac:dyDescent="0.3">
      <c r="C3" s="5" t="s">
        <v>56</v>
      </c>
    </row>
    <row r="4" spans="1:5" ht="79.5" customHeight="1" thickBot="1" x14ac:dyDescent="0.3">
      <c r="B4" s="110" t="s">
        <v>193</v>
      </c>
      <c r="C4" s="55" t="s">
        <v>55</v>
      </c>
      <c r="D4" s="56" t="s">
        <v>216</v>
      </c>
      <c r="E4" s="56" t="s">
        <v>242</v>
      </c>
    </row>
    <row r="5" spans="1:5" x14ac:dyDescent="0.25">
      <c r="A5" s="92"/>
      <c r="B5" s="109" t="s">
        <v>117</v>
      </c>
      <c r="C5" s="71">
        <v>96059</v>
      </c>
      <c r="D5" s="77">
        <v>96059</v>
      </c>
      <c r="E5" s="77">
        <v>107380</v>
      </c>
    </row>
    <row r="6" spans="1:5" x14ac:dyDescent="0.25">
      <c r="A6" s="92"/>
      <c r="B6" s="42" t="s">
        <v>118</v>
      </c>
      <c r="C6" s="44">
        <v>85334</v>
      </c>
      <c r="D6" s="40">
        <v>85334</v>
      </c>
      <c r="E6" s="40">
        <v>102422</v>
      </c>
    </row>
    <row r="7" spans="1:5" x14ac:dyDescent="0.25">
      <c r="A7" s="92"/>
      <c r="B7" s="42" t="s">
        <v>120</v>
      </c>
      <c r="C7" s="44">
        <v>75079</v>
      </c>
      <c r="D7" s="40">
        <v>75079</v>
      </c>
      <c r="E7" s="40">
        <v>77265</v>
      </c>
    </row>
    <row r="8" spans="1:5" x14ac:dyDescent="0.25">
      <c r="A8" s="92"/>
      <c r="B8" s="42" t="s">
        <v>112</v>
      </c>
      <c r="C8" s="44">
        <v>24885</v>
      </c>
      <c r="D8" s="40">
        <v>24885</v>
      </c>
      <c r="E8" s="40">
        <v>24557</v>
      </c>
    </row>
    <row r="9" spans="1:5" x14ac:dyDescent="0.25">
      <c r="A9" s="92"/>
      <c r="B9" s="42" t="s">
        <v>119</v>
      </c>
      <c r="C9" s="44">
        <v>18451</v>
      </c>
      <c r="D9" s="40">
        <v>18451</v>
      </c>
      <c r="E9" s="40">
        <v>18325</v>
      </c>
    </row>
    <row r="10" spans="1:5" ht="14.45" x14ac:dyDescent="0.3">
      <c r="A10" s="92"/>
      <c r="B10" s="42" t="s">
        <v>103</v>
      </c>
      <c r="C10" s="44">
        <v>15835</v>
      </c>
      <c r="D10" s="40">
        <v>15835</v>
      </c>
      <c r="E10" s="40">
        <v>16628</v>
      </c>
    </row>
    <row r="11" spans="1:5" x14ac:dyDescent="0.25">
      <c r="A11" s="92"/>
      <c r="B11" s="42" t="s">
        <v>116</v>
      </c>
      <c r="C11" s="44">
        <v>14755</v>
      </c>
      <c r="D11" s="40">
        <v>14755</v>
      </c>
      <c r="E11" s="40">
        <v>15494</v>
      </c>
    </row>
    <row r="12" spans="1:5" x14ac:dyDescent="0.25">
      <c r="A12" s="92"/>
      <c r="B12" s="42" t="s">
        <v>110</v>
      </c>
      <c r="C12" s="44">
        <v>13392</v>
      </c>
      <c r="D12" s="40">
        <v>13392</v>
      </c>
      <c r="E12" s="40">
        <v>14063</v>
      </c>
    </row>
    <row r="13" spans="1:5" x14ac:dyDescent="0.25">
      <c r="A13" s="92"/>
      <c r="B13" s="42" t="s">
        <v>113</v>
      </c>
      <c r="C13" s="44">
        <v>12589</v>
      </c>
      <c r="D13" s="40">
        <v>12589</v>
      </c>
      <c r="E13" s="40">
        <v>13220</v>
      </c>
    </row>
    <row r="14" spans="1:5" x14ac:dyDescent="0.25">
      <c r="A14" s="92"/>
      <c r="B14" s="42" t="s">
        <v>115</v>
      </c>
      <c r="C14" s="44">
        <v>12498</v>
      </c>
      <c r="D14" s="40">
        <v>12498</v>
      </c>
      <c r="E14" s="40">
        <v>13124</v>
      </c>
    </row>
    <row r="15" spans="1:5" x14ac:dyDescent="0.25">
      <c r="A15" s="92"/>
      <c r="B15" s="42" t="s">
        <v>121</v>
      </c>
      <c r="C15" s="44">
        <v>12238</v>
      </c>
      <c r="D15" s="40">
        <v>12238</v>
      </c>
      <c r="E15" s="40">
        <v>12851</v>
      </c>
    </row>
    <row r="16" spans="1:5" x14ac:dyDescent="0.25">
      <c r="A16" s="92"/>
      <c r="B16" s="42" t="s">
        <v>114</v>
      </c>
      <c r="C16" s="44">
        <v>11127</v>
      </c>
      <c r="D16" s="40">
        <v>11127</v>
      </c>
      <c r="E16" s="40">
        <v>11684</v>
      </c>
    </row>
    <row r="17" spans="1:5" x14ac:dyDescent="0.25">
      <c r="A17" s="92"/>
      <c r="B17" s="42" t="s">
        <v>104</v>
      </c>
      <c r="C17" s="44">
        <v>10587</v>
      </c>
      <c r="D17" s="40">
        <v>10587</v>
      </c>
      <c r="E17" s="40">
        <v>11117</v>
      </c>
    </row>
    <row r="18" spans="1:5" x14ac:dyDescent="0.25">
      <c r="A18" s="92"/>
      <c r="B18" s="42" t="s">
        <v>111</v>
      </c>
      <c r="C18" s="44">
        <v>10127</v>
      </c>
      <c r="D18" s="40">
        <v>10127</v>
      </c>
      <c r="E18" s="40">
        <v>10634</v>
      </c>
    </row>
    <row r="19" spans="1:5" x14ac:dyDescent="0.25">
      <c r="A19" s="92"/>
      <c r="B19" s="42" t="s">
        <v>108</v>
      </c>
      <c r="C19" s="44">
        <v>9398</v>
      </c>
      <c r="D19" s="40">
        <v>9398</v>
      </c>
      <c r="E19" s="40">
        <v>9869</v>
      </c>
    </row>
    <row r="20" spans="1:5" ht="14.45" x14ac:dyDescent="0.3">
      <c r="A20" s="92"/>
      <c r="B20" s="42" t="s">
        <v>102</v>
      </c>
      <c r="C20" s="44">
        <v>9057</v>
      </c>
      <c r="D20" s="40">
        <v>9057</v>
      </c>
      <c r="E20" s="40">
        <v>9511</v>
      </c>
    </row>
    <row r="21" spans="1:5" x14ac:dyDescent="0.25">
      <c r="A21" s="92"/>
      <c r="B21" s="42" t="s">
        <v>105</v>
      </c>
      <c r="C21" s="44">
        <v>7566</v>
      </c>
      <c r="D21" s="40">
        <v>7566</v>
      </c>
      <c r="E21" s="40">
        <v>7945</v>
      </c>
    </row>
    <row r="22" spans="1:5" x14ac:dyDescent="0.25">
      <c r="A22" s="92"/>
      <c r="B22" s="42" t="s">
        <v>107</v>
      </c>
      <c r="C22" s="44">
        <v>5110</v>
      </c>
      <c r="D22" s="40">
        <v>5110</v>
      </c>
      <c r="E22" s="40">
        <v>5366</v>
      </c>
    </row>
    <row r="23" spans="1:5" x14ac:dyDescent="0.25">
      <c r="A23" s="92"/>
      <c r="B23" s="42" t="s">
        <v>109</v>
      </c>
      <c r="C23" s="44">
        <v>5056</v>
      </c>
      <c r="D23" s="40">
        <v>5056</v>
      </c>
      <c r="E23" s="40">
        <v>5309</v>
      </c>
    </row>
    <row r="24" spans="1:5" ht="15.75" thickBot="1" x14ac:dyDescent="0.3">
      <c r="A24" s="92"/>
      <c r="B24" s="42" t="s">
        <v>106</v>
      </c>
      <c r="C24" s="72">
        <v>4063</v>
      </c>
      <c r="D24" s="73">
        <v>4063</v>
      </c>
      <c r="E24" s="73">
        <v>4267</v>
      </c>
    </row>
    <row r="25" spans="1:5" ht="15.75" thickBot="1" x14ac:dyDescent="0.3">
      <c r="B25" s="43" t="s">
        <v>54</v>
      </c>
      <c r="C25" s="58">
        <v>453206</v>
      </c>
      <c r="D25" s="59">
        <f>SUM(D5:D24)</f>
        <v>453206</v>
      </c>
      <c r="E25" s="59">
        <f>SUM(E5:E24)</f>
        <v>491031</v>
      </c>
    </row>
    <row r="27" spans="1:5" ht="14.45" x14ac:dyDescent="0.3">
      <c r="B27" t="s">
        <v>84</v>
      </c>
    </row>
    <row r="28" spans="1:5" thickBot="1" x14ac:dyDescent="0.35"/>
    <row r="29" spans="1:5" ht="53.25" customHeight="1" thickBot="1" x14ac:dyDescent="0.3">
      <c r="B29" s="45" t="s">
        <v>57</v>
      </c>
      <c r="C29" s="38" t="str">
        <f>+'III. F Souhrn'!$F$4</f>
        <v>2019 
dle zákona
č. 336/2018 o SR</v>
      </c>
      <c r="D29" s="39" t="str">
        <f>+'III. F Souhrn'!$H$4</f>
        <v>2020
dle UV                        č. 588/2018</v>
      </c>
    </row>
    <row r="30" spans="1:5" ht="15.75" thickBot="1" x14ac:dyDescent="0.3">
      <c r="B30" s="46" t="s">
        <v>182</v>
      </c>
      <c r="C30" s="50">
        <f>+'III. F Souhrn'!F12</f>
        <v>491031</v>
      </c>
      <c r="D30" s="51">
        <f>+'III. F Souhrn'!H12</f>
        <v>515369</v>
      </c>
    </row>
    <row r="61" spans="3:3" ht="30" x14ac:dyDescent="0.25">
      <c r="C61" s="9" t="s">
        <v>128</v>
      </c>
    </row>
  </sheetData>
  <sortState ref="B5:C24">
    <sortCondition descending="1" ref="C5:C24"/>
  </sortState>
  <pageMargins left="0.51181102362204722" right="0.51181102362204722" top="0.78740157480314965" bottom="0.78740157480314965" header="0.31496062992125984" footer="0.31496062992125984"/>
  <pageSetup paperSize="9" scale="78" fitToHeight="0" orientation="landscape" r:id="rId1"/>
  <headerFooter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14</vt:i4>
      </vt:variant>
    </vt:vector>
  </HeadingPairs>
  <TitlesOfParts>
    <vt:vector size="27" baseType="lpstr">
      <vt:lpstr>III. F Souhrn</vt:lpstr>
      <vt:lpstr>MZV</vt:lpstr>
      <vt:lpstr>MO</vt:lpstr>
      <vt:lpstr>MPSV</vt:lpstr>
      <vt:lpstr>MV</vt:lpstr>
      <vt:lpstr>MŽP</vt:lpstr>
      <vt:lpstr>MPO</vt:lpstr>
      <vt:lpstr>MD</vt:lpstr>
      <vt:lpstr>MZe</vt:lpstr>
      <vt:lpstr>MSMT</vt:lpstr>
      <vt:lpstr>MK</vt:lpstr>
      <vt:lpstr>MZd</vt:lpstr>
      <vt:lpstr>AV</vt:lpstr>
      <vt:lpstr>AV!Názvy_tisku</vt:lpstr>
      <vt:lpstr>AV!Oblast_tisku</vt:lpstr>
      <vt:lpstr>'III. F Souhrn'!Oblast_tisku</vt:lpstr>
      <vt:lpstr>MD!Oblast_tisku</vt:lpstr>
      <vt:lpstr>MK!Oblast_tisku</vt:lpstr>
      <vt:lpstr>MO!Oblast_tisku</vt:lpstr>
      <vt:lpstr>MPO!Oblast_tisku</vt:lpstr>
      <vt:lpstr>MPSV!Oblast_tisku</vt:lpstr>
      <vt:lpstr>MSMT!Oblast_tisku</vt:lpstr>
      <vt:lpstr>MV!Oblast_tisku</vt:lpstr>
      <vt:lpstr>MZd!Oblast_tisku</vt:lpstr>
      <vt:lpstr>MZe!Oblast_tisku</vt:lpstr>
      <vt:lpstr>MZV!Oblast_tisku</vt:lpstr>
      <vt:lpstr>MŽP!Oblast_tisku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Kureková Lucie</dc:creator>
  <cp:lastModifiedBy>Špičková Hana</cp:lastModifiedBy>
  <cp:lastPrinted>2019-03-25T14:43:24Z</cp:lastPrinted>
  <dcterms:created xsi:type="dcterms:W3CDTF">2018-03-15T12:13:48Z</dcterms:created>
  <dcterms:modified xsi:type="dcterms:W3CDTF">2019-03-26T13:07:45Z</dcterms:modified>
</cp:coreProperties>
</file>