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-15" yWindow="105" windowWidth="12720" windowHeight="10995" tabRatio="597"/>
  </bookViews>
  <sheets>
    <sheet name="T-18 VVaI" sheetId="19732" r:id="rId1"/>
    <sheet name="Modul1" sheetId="225" state="veryHidden" r:id="rId2"/>
    <sheet name="List1" sheetId="19733" r:id="rId3"/>
  </sheets>
  <externalReferences>
    <externalReference r:id="rId4"/>
    <externalReference r:id="rId5"/>
    <externalReference r:id="rId6"/>
    <externalReference r:id="rId7"/>
    <externalReference r:id="rId8"/>
  </externalReferences>
  <definedNames>
    <definedName name="____Tab16">'[1]301-KPR'!#REF!</definedName>
    <definedName name="___Tab16">'[1]301-KPR'!#REF!</definedName>
    <definedName name="__FM2013">'[2]záv.uk,.KPR'!#REF!</definedName>
    <definedName name="__Tab16">'[1]301-KPR'!#REF!</definedName>
    <definedName name="_FM2013" localSheetId="0">'[2]záv.uk,.KPR'!#REF!</definedName>
    <definedName name="_FM2013">'[2]záv.uk,.KPR'!#REF!</definedName>
    <definedName name="_Tab16">'[1]301-KPR'!#REF!</definedName>
    <definedName name="aa">'[3]301-KPR'!#REF!</definedName>
    <definedName name="AccessDatabase">"C:\Dokumenty\Borisek\Excel\1998\ROZPIS1998\1LEDEN1998\akce98-1.mdb"</definedName>
    <definedName name="AV">'[2]záv.uk,.KPR'!#REF!</definedName>
    <definedName name="AVC">'[1]301-KPR'!#REF!</definedName>
    <definedName name="AVv">'[1]301-KPR'!#REF!</definedName>
    <definedName name="baba">'[2]záv.uk,.KPR'!#REF!</definedName>
    <definedName name="BIS">'[2]záv.uk,.KPR'!$B$6</definedName>
    <definedName name="CBU" localSheetId="0">'[2]záv.uk,.KPR'!#REF!</definedName>
    <definedName name="CBU">'[2]záv.uk,.KPR'!#REF!</definedName>
    <definedName name="celkem1">'[1]301-KPR'!#REF!</definedName>
    <definedName name="CSU" localSheetId="0">'[2]záv.uk,.KPR'!#REF!</definedName>
    <definedName name="CSU">'[2]záv.uk,.KPR'!#REF!</definedName>
    <definedName name="CUZK" localSheetId="0">'[2]záv.uk,.KPR'!#REF!</definedName>
    <definedName name="CUZK">'[2]záv.uk,.KPR'!#REF!</definedName>
    <definedName name="CÚZK">'[4]301'!#REF!</definedName>
    <definedName name="CUZKL">'[1]301-KPR'!#REF!</definedName>
    <definedName name="DF_GRID_1">#REF!</definedName>
    <definedName name="GA" localSheetId="0">'[2]záv.uk,.KPR'!#REF!</definedName>
    <definedName name="GA">'[2]záv.uk,.KPR'!#REF!</definedName>
    <definedName name="GAE">'[1]301-KPR'!#REF!</definedName>
    <definedName name="gggg">#REF!</definedName>
    <definedName name="hhh">#REF!</definedName>
    <definedName name="jik">#REF!</definedName>
    <definedName name="jjj">#REF!</definedName>
    <definedName name="jksefjnsdf">'[1]301-KPR'!#REF!</definedName>
    <definedName name="KK">#REF!</definedName>
    <definedName name="kontrolní">'[5]301'!#REF!</definedName>
    <definedName name="KPR">'[2]záv.uk,.KPR'!$B$30</definedName>
    <definedName name="MDS" localSheetId="0">'[2]záv.uk,.KPR'!#REF!</definedName>
    <definedName name="MDS">'[2]záv.uk,.KPR'!#REF!</definedName>
    <definedName name="MF">'[2]záv.uk,.KPR'!$B$6</definedName>
    <definedName name="min_obdobi">#REF!</definedName>
    <definedName name="MK" localSheetId="0">'[2]záv.uk,.KPR'!#REF!</definedName>
    <definedName name="MK">'[2]záv.uk,.KPR'!#REF!</definedName>
    <definedName name="MMR">'[2]záv.uk,.KPR'!$B$6</definedName>
    <definedName name="MO">'[2]záv.uk,.KPR'!$B$6</definedName>
    <definedName name="MPO" localSheetId="0">'[2]záv.uk,.KPR'!#REF!</definedName>
    <definedName name="MPO">'[2]záv.uk,.KPR'!#REF!</definedName>
    <definedName name="MPSV">'[2]záv.uk,.KPR'!$B$6</definedName>
    <definedName name="MS" localSheetId="0">'[2]záv.uk,.KPR'!#REF!</definedName>
    <definedName name="MS">'[2]záv.uk,.KPR'!#REF!</definedName>
    <definedName name="MSMT" localSheetId="0">'[2]záv.uk,.KPR'!#REF!</definedName>
    <definedName name="MSMT">'[2]záv.uk,.KPR'!#REF!</definedName>
    <definedName name="MSMT1">'[1]301-KPR'!#REF!</definedName>
    <definedName name="MV">'[2]záv.uk,.KPR'!$B$6</definedName>
    <definedName name="MZdr" localSheetId="0">'[2]záv.uk,.KPR'!#REF!</definedName>
    <definedName name="MZdr">'[2]záv.uk,.KPR'!#REF!</definedName>
    <definedName name="MZe" localSheetId="0">'[2]záv.uk,.KPR'!#REF!</definedName>
    <definedName name="MZe">'[2]záv.uk,.KPR'!#REF!</definedName>
    <definedName name="MZP">'[2]záv.uk,.KPR'!$B$6</definedName>
    <definedName name="MZv">'[2]záv.uk,.KPR'!$B$6</definedName>
    <definedName name="NKU" localSheetId="0">'[2]záv.uk,.KPR'!#REF!</definedName>
    <definedName name="NKU">'[2]záv.uk,.KPR'!#REF!</definedName>
    <definedName name="obdobi">#REF!</definedName>
    <definedName name="pol">#REF!</definedName>
    <definedName name="PSP">'[2]záv.uk,.KPR'!$B$6</definedName>
    <definedName name="RRTV" localSheetId="0">'[2]záv.uk,.KPR'!#REF!</definedName>
    <definedName name="RRTV">'[2]záv.uk,.KPR'!#REF!</definedName>
    <definedName name="SAPBEXhrIndnt" hidden="1">"Wide"</definedName>
    <definedName name="SAPsysID" hidden="1">"708C5W7SBKP804JT78WJ0JNKI"</definedName>
    <definedName name="SAPwbID" hidden="1">"ARS"</definedName>
    <definedName name="SD">#REF!</definedName>
    <definedName name="SP">'[2]záv.uk,.KPR'!$B$6</definedName>
    <definedName name="ss">#REF!</definedName>
    <definedName name="SSHR" localSheetId="0">'[2]záv.uk,.KPR'!#REF!</definedName>
    <definedName name="SSHR">'[2]záv.uk,.KPR'!#REF!</definedName>
    <definedName name="SUJB" localSheetId="0">'[2]záv.uk,.KPR'!#REF!</definedName>
    <definedName name="SUJB">'[2]záv.uk,.KPR'!#REF!</definedName>
    <definedName name="TABULKA_1">#N/A</definedName>
    <definedName name="TABULKA_2">#N/A</definedName>
    <definedName name="UOHS" localSheetId="0">'[2]záv.uk,.KPR'!#REF!</definedName>
    <definedName name="UOHS">'[2]záv.uk,.KPR'!#REF!</definedName>
    <definedName name="UPV" localSheetId="0">'[2]záv.uk,.KPR'!#REF!</definedName>
    <definedName name="UPV">'[2]záv.uk,.KPR'!#REF!</definedName>
    <definedName name="US">'[2]záv.uk,.KPR'!#REF!</definedName>
    <definedName name="USIS">'[2]záv.uk,.KPR'!#REF!</definedName>
    <definedName name="UV">'[2]záv.uk,.KPR'!$B$6</definedName>
    <definedName name="VSTUPY_1">#N/A</definedName>
    <definedName name="VSTUPY_2">#N/A</definedName>
    <definedName name="xxxxxxx" localSheetId="0">'[2]záv.uk,.KPR'!#REF!</definedName>
    <definedName name="xxxxxxx">'[2]záv.uk,.KPR'!#REF!</definedName>
  </definedNames>
  <calcPr calcId="145621"/>
</workbook>
</file>

<file path=xl/calcChain.xml><?xml version="1.0" encoding="utf-8"?>
<calcChain xmlns="http://schemas.openxmlformats.org/spreadsheetml/2006/main">
  <c r="K11" i="19732" l="1"/>
  <c r="K12" i="19732"/>
  <c r="K15" i="19732"/>
  <c r="K16" i="19732"/>
  <c r="K18" i="19732"/>
  <c r="K19" i="19732"/>
  <c r="K20" i="19732"/>
  <c r="K21" i="19732"/>
  <c r="K22" i="19732"/>
  <c r="K24" i="19732"/>
  <c r="K25" i="19732"/>
  <c r="K26" i="19732"/>
  <c r="K27" i="19732"/>
  <c r="K28" i="19732"/>
  <c r="K30" i="19732"/>
  <c r="K31" i="19732"/>
  <c r="K32" i="19732"/>
  <c r="K34" i="19732"/>
  <c r="K35" i="19732"/>
  <c r="K36" i="19732"/>
  <c r="K38" i="19732"/>
  <c r="K39" i="19732"/>
  <c r="K41" i="19732"/>
  <c r="K42" i="19732"/>
  <c r="K43" i="19732"/>
  <c r="K45" i="19732"/>
  <c r="K46" i="19732"/>
  <c r="K47" i="19732"/>
  <c r="K49" i="19732"/>
  <c r="K50" i="19732"/>
  <c r="K51" i="19732"/>
  <c r="K52" i="19732"/>
  <c r="K53" i="19732"/>
  <c r="K54" i="19732"/>
  <c r="K61" i="19732"/>
  <c r="K62" i="19732"/>
  <c r="K63" i="19732"/>
  <c r="K67" i="19732"/>
  <c r="K68" i="19732"/>
  <c r="K69" i="19732"/>
  <c r="K72" i="19732"/>
  <c r="K73" i="19732"/>
  <c r="K74" i="19732"/>
  <c r="J71" i="19732"/>
  <c r="J72" i="19732"/>
  <c r="J74" i="19732"/>
  <c r="J73" i="19732"/>
  <c r="J10" i="19732"/>
  <c r="J66" i="19732"/>
  <c r="J67" i="19732"/>
  <c r="J61" i="19732"/>
  <c r="J62" i="19732"/>
  <c r="J58" i="19732"/>
  <c r="J55" i="19732"/>
  <c r="J52" i="19732"/>
  <c r="J49" i="19732"/>
  <c r="J44" i="19732"/>
  <c r="J45" i="19732"/>
  <c r="J41" i="19732"/>
  <c r="J38" i="19732"/>
  <c r="J33" i="19732"/>
  <c r="J34" i="19732"/>
  <c r="J30" i="19732"/>
  <c r="J27" i="19732"/>
  <c r="J24" i="19732"/>
  <c r="J21" i="19732"/>
  <c r="J18" i="19732"/>
  <c r="J15" i="19732"/>
  <c r="J11" i="19732"/>
  <c r="N13" i="19732"/>
  <c r="N16" i="19732"/>
  <c r="N17" i="19732"/>
  <c r="N19" i="19732"/>
  <c r="N20" i="19732"/>
  <c r="N22" i="19732"/>
  <c r="N23" i="19732"/>
  <c r="N25" i="19732"/>
  <c r="N26" i="19732"/>
  <c r="N28" i="19732"/>
  <c r="N29" i="19732"/>
  <c r="N31" i="19732"/>
  <c r="N32" i="19732"/>
  <c r="N35" i="19732"/>
  <c r="N36" i="19732"/>
  <c r="N39" i="19732"/>
  <c r="N40" i="19732"/>
  <c r="N42" i="19732"/>
  <c r="N43" i="19732"/>
  <c r="N46" i="19732"/>
  <c r="N47" i="19732"/>
  <c r="N50" i="19732"/>
  <c r="N51" i="19732"/>
  <c r="N53" i="19732"/>
  <c r="N54" i="19732"/>
  <c r="N55" i="19732"/>
  <c r="N56" i="19732"/>
  <c r="N57" i="19732"/>
  <c r="N58" i="19732"/>
  <c r="N59" i="19732"/>
  <c r="N60" i="19732"/>
  <c r="N63" i="19732"/>
  <c r="N64" i="19732"/>
  <c r="N65" i="19732"/>
  <c r="N68" i="19732"/>
  <c r="N69" i="19732"/>
  <c r="N11" i="19732"/>
  <c r="N12" i="19732"/>
  <c r="M11" i="19732" l="1"/>
  <c r="M15" i="19732"/>
  <c r="N15" i="19732" s="1"/>
  <c r="M18" i="19732"/>
  <c r="N18" i="19732" s="1"/>
  <c r="M21" i="19732"/>
  <c r="N21" i="19732" s="1"/>
  <c r="M24" i="19732"/>
  <c r="N24" i="19732" s="1"/>
  <c r="M27" i="19732"/>
  <c r="N27" i="19732" s="1"/>
  <c r="M30" i="19732"/>
  <c r="N30" i="19732" s="1"/>
  <c r="M34" i="19732"/>
  <c r="N34" i="19732" s="1"/>
  <c r="M38" i="19732"/>
  <c r="N38" i="19732" s="1"/>
  <c r="M41" i="19732"/>
  <c r="N41" i="19732" s="1"/>
  <c r="M45" i="19732"/>
  <c r="N45" i="19732" s="1"/>
  <c r="M49" i="19732"/>
  <c r="N49" i="19732" s="1"/>
  <c r="M52" i="19732"/>
  <c r="N52" i="19732" s="1"/>
  <c r="M62" i="19732"/>
  <c r="N62" i="19732" s="1"/>
  <c r="M67" i="19732"/>
  <c r="N67" i="19732" s="1"/>
  <c r="M74" i="19732"/>
  <c r="N74" i="19732" s="1"/>
  <c r="M73" i="19732"/>
  <c r="M72" i="19732" l="1"/>
  <c r="N72" i="19732" s="1"/>
  <c r="N73" i="19732"/>
  <c r="H66" i="19732"/>
  <c r="H10" i="19732"/>
  <c r="H75" i="19732"/>
  <c r="I75" i="19732" s="1"/>
  <c r="G75" i="19732"/>
  <c r="F75" i="19732"/>
  <c r="E75" i="19732"/>
  <c r="D75" i="19732"/>
  <c r="C75" i="19732"/>
  <c r="B75" i="19732"/>
  <c r="H74" i="19732"/>
  <c r="F74" i="19732"/>
  <c r="E74" i="19732"/>
  <c r="D74" i="19732"/>
  <c r="C74" i="19732"/>
  <c r="B74" i="19732"/>
  <c r="H73" i="19732"/>
  <c r="F73" i="19732"/>
  <c r="E73" i="19732"/>
  <c r="D73" i="19732"/>
  <c r="C73" i="19732"/>
  <c r="B73" i="19732"/>
  <c r="H72" i="19732"/>
  <c r="F72" i="19732"/>
  <c r="E72" i="19732"/>
  <c r="D72" i="19732"/>
  <c r="C72" i="19732"/>
  <c r="B72" i="19732"/>
  <c r="H71" i="19732"/>
  <c r="I70" i="19732"/>
  <c r="I69" i="19732"/>
  <c r="I68" i="19732"/>
  <c r="H67" i="19732"/>
  <c r="G67" i="19732"/>
  <c r="F67" i="19732"/>
  <c r="E67" i="19732"/>
  <c r="E66" i="19732" s="1"/>
  <c r="D67" i="19732"/>
  <c r="C67" i="19732"/>
  <c r="C66" i="19732" s="1"/>
  <c r="B67" i="19732"/>
  <c r="F66" i="19732"/>
  <c r="D66" i="19732"/>
  <c r="B66" i="19732"/>
  <c r="I63" i="19732"/>
  <c r="H62" i="19732"/>
  <c r="H61" i="19732" s="1"/>
  <c r="G62" i="19732"/>
  <c r="F62" i="19732"/>
  <c r="E62" i="19732"/>
  <c r="E61" i="19732" s="1"/>
  <c r="D62" i="19732"/>
  <c r="D61" i="19732" s="1"/>
  <c r="C62" i="19732"/>
  <c r="C61" i="19732" s="1"/>
  <c r="B62" i="19732"/>
  <c r="F61" i="19732"/>
  <c r="B61" i="19732"/>
  <c r="F58" i="19732"/>
  <c r="E58" i="19732"/>
  <c r="F55" i="19732"/>
  <c r="E55" i="19732"/>
  <c r="D55" i="19732"/>
  <c r="C55" i="19732"/>
  <c r="B55" i="19732"/>
  <c r="I53" i="19732"/>
  <c r="H52" i="19732"/>
  <c r="G52" i="19732"/>
  <c r="F52" i="19732"/>
  <c r="E52" i="19732"/>
  <c r="D52" i="19732"/>
  <c r="C52" i="19732"/>
  <c r="B52" i="19732"/>
  <c r="I50" i="19732"/>
  <c r="H49" i="19732"/>
  <c r="G49" i="19732"/>
  <c r="F49" i="19732"/>
  <c r="E49" i="19732"/>
  <c r="D49" i="19732"/>
  <c r="C49" i="19732"/>
  <c r="B49" i="19732"/>
  <c r="I48" i="19732"/>
  <c r="I47" i="19732"/>
  <c r="I46" i="19732"/>
  <c r="H45" i="19732"/>
  <c r="G45" i="19732"/>
  <c r="I45" i="19732" s="1"/>
  <c r="F45" i="19732"/>
  <c r="F44" i="19732" s="1"/>
  <c r="E45" i="19732"/>
  <c r="E44" i="19732" s="1"/>
  <c r="D45" i="19732"/>
  <c r="C45" i="19732"/>
  <c r="C44" i="19732" s="1"/>
  <c r="B45" i="19732"/>
  <c r="B44" i="19732" s="1"/>
  <c r="H44" i="19732"/>
  <c r="D44" i="19732"/>
  <c r="I42" i="19732"/>
  <c r="H41" i="19732"/>
  <c r="G41" i="19732"/>
  <c r="F41" i="19732"/>
  <c r="E41" i="19732"/>
  <c r="D41" i="19732"/>
  <c r="C41" i="19732"/>
  <c r="B41" i="19732"/>
  <c r="I39" i="19732"/>
  <c r="H38" i="19732"/>
  <c r="I38" i="19732" s="1"/>
  <c r="F38" i="19732"/>
  <c r="I37" i="19732"/>
  <c r="G36" i="19732"/>
  <c r="G34" i="19732" s="1"/>
  <c r="G33" i="19732" s="1"/>
  <c r="I35" i="19732"/>
  <c r="H34" i="19732"/>
  <c r="F34" i="19732"/>
  <c r="F33" i="19732" s="1"/>
  <c r="E34" i="19732"/>
  <c r="D34" i="19732"/>
  <c r="D33" i="19732" s="1"/>
  <c r="C34" i="19732"/>
  <c r="C33" i="19732" s="1"/>
  <c r="B34" i="19732"/>
  <c r="B33" i="19732" s="1"/>
  <c r="E33" i="19732"/>
  <c r="I31" i="19732"/>
  <c r="H30" i="19732"/>
  <c r="G30" i="19732"/>
  <c r="F30" i="19732"/>
  <c r="E30" i="19732"/>
  <c r="D30" i="19732"/>
  <c r="C30" i="19732"/>
  <c r="B30" i="19732"/>
  <c r="I28" i="19732"/>
  <c r="H27" i="19732"/>
  <c r="I27" i="19732" s="1"/>
  <c r="F27" i="19732"/>
  <c r="B27" i="19732"/>
  <c r="G26" i="19732"/>
  <c r="G24" i="19732" s="1"/>
  <c r="I25" i="19732"/>
  <c r="H24" i="19732"/>
  <c r="F24" i="19732"/>
  <c r="E24" i="19732"/>
  <c r="D24" i="19732"/>
  <c r="C24" i="19732"/>
  <c r="B24" i="19732"/>
  <c r="I22" i="19732"/>
  <c r="H21" i="19732"/>
  <c r="I21" i="19732" s="1"/>
  <c r="F21" i="19732"/>
  <c r="I19" i="19732"/>
  <c r="H18" i="19732"/>
  <c r="G18" i="19732"/>
  <c r="F18" i="19732"/>
  <c r="E18" i="19732"/>
  <c r="D18" i="19732"/>
  <c r="C18" i="19732"/>
  <c r="B18" i="19732"/>
  <c r="I16" i="19732"/>
  <c r="H15" i="19732"/>
  <c r="G15" i="19732"/>
  <c r="F15" i="19732"/>
  <c r="G12" i="19732"/>
  <c r="G73" i="19732" s="1"/>
  <c r="H11" i="19732"/>
  <c r="F11" i="19732"/>
  <c r="F10" i="19732" s="1"/>
  <c r="E11" i="19732"/>
  <c r="E10" i="19732" s="1"/>
  <c r="D11" i="19732"/>
  <c r="C11" i="19732"/>
  <c r="B11" i="19732"/>
  <c r="D10" i="19732"/>
  <c r="C10" i="19732"/>
  <c r="B10" i="19732"/>
  <c r="I30" i="19732" l="1"/>
  <c r="I62" i="19732"/>
  <c r="G11" i="19732"/>
  <c r="G10" i="19732" s="1"/>
  <c r="I12" i="19732"/>
  <c r="I15" i="19732"/>
  <c r="I18" i="19732"/>
  <c r="I24" i="19732"/>
  <c r="H33" i="19732"/>
  <c r="I33" i="19732" s="1"/>
  <c r="I34" i="19732"/>
  <c r="G74" i="19732"/>
  <c r="I41" i="19732"/>
  <c r="G44" i="19732"/>
  <c r="I44" i="19732" s="1"/>
  <c r="I49" i="19732"/>
  <c r="I52" i="19732"/>
  <c r="G61" i="19732"/>
  <c r="I61" i="19732" s="1"/>
  <c r="D71" i="19732"/>
  <c r="B71" i="19732"/>
  <c r="F71" i="19732"/>
  <c r="C71" i="19732"/>
  <c r="G72" i="19732"/>
  <c r="G71" i="19732" s="1"/>
  <c r="I71" i="19732" s="1"/>
  <c r="I73" i="19732"/>
  <c r="I74" i="19732"/>
  <c r="E71" i="19732"/>
  <c r="I11" i="19732"/>
  <c r="I36" i="19732"/>
  <c r="I67" i="19732"/>
  <c r="G66" i="19732"/>
  <c r="I66" i="19732" s="1"/>
  <c r="I72" i="19732" l="1"/>
</calcChain>
</file>

<file path=xl/sharedStrings.xml><?xml version="1.0" encoding="utf-8"?>
<sst xmlns="http://schemas.openxmlformats.org/spreadsheetml/2006/main" count="93" uniqueCount="45">
  <si>
    <t xml:space="preserve">C E L K E M </t>
  </si>
  <si>
    <t>Ministerstvo zahraničních věcí</t>
  </si>
  <si>
    <t>Ministerstvo obrany</t>
  </si>
  <si>
    <t>Ministerstvo práce a sociálních věcí</t>
  </si>
  <si>
    <t>Ministerstvo vnitra</t>
  </si>
  <si>
    <t xml:space="preserve">Ministerstvo životního prostředí </t>
  </si>
  <si>
    <t>Skutečnost 2013</t>
  </si>
  <si>
    <t>Skutečnost 2014</t>
  </si>
  <si>
    <t>v Kč</t>
  </si>
  <si>
    <t>Tabulka č. 18</t>
  </si>
  <si>
    <t>Ministerstvo průmyslu a obchodu</t>
  </si>
  <si>
    <t xml:space="preserve">Ministerstvo dopravy </t>
  </si>
  <si>
    <t>Ministerstvo kultury</t>
  </si>
  <si>
    <t>Ministerstvo zdravotnictví</t>
  </si>
  <si>
    <t xml:space="preserve">K A P I T O L A </t>
  </si>
  <si>
    <t>Ministerstvo zemědělství</t>
  </si>
  <si>
    <t>Ministerstvo spravedlnosti **)</t>
  </si>
  <si>
    <t>VÝDAJE STÁTNÍHO ROZPOČTU NA VÝZKUM, VÝVOJ A INOVACE</t>
  </si>
  <si>
    <t>Úřad vlády ČR</t>
  </si>
  <si>
    <t>v tom: institucionální výdaje</t>
  </si>
  <si>
    <t xml:space="preserve">účelové výdaje </t>
  </si>
  <si>
    <t>Grantová agentura ČR</t>
  </si>
  <si>
    <t>Akademie věd ČR</t>
  </si>
  <si>
    <t>Technologická agentura ČR</t>
  </si>
  <si>
    <t xml:space="preserve">Ministerstvo školství, mládeže a tělovýchovy </t>
  </si>
  <si>
    <t>Skutečnost 2015</t>
  </si>
  <si>
    <t xml:space="preserve">národní zdroje </t>
  </si>
  <si>
    <t>zahraniční zdroje *)</t>
  </si>
  <si>
    <t>Skutečnost 2016</t>
  </si>
  <si>
    <t>Státní rozpočet 2018</t>
  </si>
  <si>
    <t>Ústav pro studium totalitních režimů **)</t>
  </si>
  <si>
    <t>Skutečnost 2017</t>
  </si>
  <si>
    <t>Státní rozpočet 2019</t>
  </si>
  <si>
    <t>Index    2019  /2018</t>
  </si>
  <si>
    <r>
      <rPr>
        <b/>
        <sz val="10"/>
        <rFont val="Times New Roman"/>
        <family val="1"/>
        <charset val="238"/>
      </rPr>
      <t>*)</t>
    </r>
    <r>
      <rPr>
        <sz val="10"/>
        <rFont val="Times New Roman"/>
        <family val="1"/>
        <charset val="238"/>
      </rPr>
      <t xml:space="preserve">  výdaje, které mají být kryty prostředky z rozpočtu EU a z finančních mechanismů</t>
    </r>
  </si>
  <si>
    <t>u SDV se prostředky, které mají být kryty příjmy z rozpočtu EU a z finančních mechanismů neuvádějí</t>
  </si>
  <si>
    <r>
      <rPr>
        <b/>
        <sz val="10"/>
        <rFont val="Times New Roman"/>
        <family val="1"/>
        <charset val="238"/>
      </rPr>
      <t>**)</t>
    </r>
    <r>
      <rPr>
        <sz val="10"/>
        <rFont val="Times New Roman"/>
        <family val="1"/>
        <charset val="238"/>
      </rPr>
      <t xml:space="preserve"> kapitola je pouze příjemcem podpory výzkumu, vývoje a inovací</t>
    </r>
  </si>
  <si>
    <t>UV č. 352/2019</t>
  </si>
  <si>
    <t>rozdíl SR 2020 a UV č. 352/2019</t>
  </si>
  <si>
    <t>STÁTNÍ ROZPOČET 2020</t>
  </si>
  <si>
    <t>Index    2020  /2019</t>
  </si>
  <si>
    <t>Státní rozpočet 2020</t>
  </si>
  <si>
    <t>UV č. 352/2019 z 20. 5. 2019</t>
  </si>
  <si>
    <t>Rozepsané výdaje na VaVaI 2020 schválené UV z 16.9.2019 č. 652 (pro předložení do Poslanecké sněmovny) - srovnání s UV č. 352/2019</t>
  </si>
  <si>
    <t>n.a.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</si>
</sst>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41" formatCode="_-* #,##0\ _K_č_-;\-* #,##0\ _K_č_-;_-* &quot;-&quot;\ _K_č_-;_-@_-"/>
    <numFmt numFmtId="43" formatCode="_-* #,##0.00\ _K_č_-;\-* #,##0.00\ _K_č_-;_-* &quot;-&quot;??\ _K_č_-;_-@_-"/>
    <numFmt numFmtId="164" formatCode="0.0"/>
    <numFmt numFmtId="165" formatCode="#,##0.0"/>
    <numFmt numFmtId="166" formatCode="d/\ m\Řs\ˇ\c\ yyyy"/>
    <numFmt numFmtId="167" formatCode="m\o\n\th\ d\,\ \y\y\y\y"/>
    <numFmt numFmtId="168" formatCode="@*."/>
    <numFmt numFmtId="169" formatCode="_ @*."/>
    <numFmt numFmtId="170" formatCode="__@*."/>
    <numFmt numFmtId="171" formatCode="___ @*."/>
    <numFmt numFmtId="172" formatCode="#,##0&quot; &quot;"/>
    <numFmt numFmtId="173" formatCode="_-* #,##0_-;\-* #,##0_-;_-* &quot;-&quot;_-;_-@_-"/>
  </numFmts>
  <fonts count="95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0"/>
      <name val="Times New Roman CE"/>
      <charset val="238"/>
    </font>
    <font>
      <sz val="10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color indexed="8"/>
      <name val="Times New Roman"/>
      <family val="1"/>
      <charset val="238"/>
    </font>
    <font>
      <b/>
      <sz val="10"/>
      <color indexed="8"/>
      <name val="Times New Roman"/>
      <family val="1"/>
      <charset val="238"/>
    </font>
    <font>
      <sz val="12"/>
      <name val="Times New Roman"/>
      <family val="1"/>
      <charset val="238"/>
    </font>
    <font>
      <sz val="10"/>
      <name val="Arial"/>
      <family val="2"/>
      <charset val="238"/>
    </font>
    <font>
      <sz val="1"/>
      <color indexed="8"/>
      <name val="Courier"/>
      <family val="1"/>
      <charset val="238"/>
    </font>
    <font>
      <b/>
      <sz val="1"/>
      <color indexed="8"/>
      <name val="Courier"/>
      <family val="1"/>
      <charset val="238"/>
    </font>
    <font>
      <i/>
      <sz val="10"/>
      <name val="Times New Roman"/>
      <family val="1"/>
      <charset val="238"/>
    </font>
    <font>
      <sz val="9"/>
      <name val="Times New Roman"/>
      <family val="1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b/>
      <sz val="8"/>
      <name val="Arial"/>
      <family val="2"/>
    </font>
    <font>
      <sz val="8"/>
      <name val="Arial"/>
      <family val="2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i/>
      <sz val="10"/>
      <color indexed="8"/>
      <name val="Times New Roman"/>
      <family val="1"/>
      <charset val="238"/>
    </font>
    <font>
      <sz val="10"/>
      <name val="Arial"/>
      <family val="2"/>
      <charset val="238"/>
    </font>
    <font>
      <sz val="10"/>
      <color rgb="FFFF0000"/>
      <name val="Times New Roman"/>
      <family val="1"/>
      <charset val="238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i/>
      <sz val="10"/>
      <color rgb="FF000000"/>
      <name val="Times New Roman"/>
      <family val="1"/>
      <charset val="238"/>
    </font>
    <font>
      <b/>
      <sz val="10"/>
      <color rgb="FF000000"/>
      <name val="Times New Roman"/>
      <family val="1"/>
      <charset val="238"/>
    </font>
    <font>
      <i/>
      <sz val="10"/>
      <name val="Arial"/>
      <family val="2"/>
      <charset val="238"/>
    </font>
    <font>
      <b/>
      <sz val="9"/>
      <name val="Arial Narrow"/>
      <family val="2"/>
    </font>
    <font>
      <sz val="9"/>
      <name val="Arial Narrow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6"/>
      <name val="Calibri"/>
      <family val="2"/>
    </font>
    <font>
      <b/>
      <sz val="11"/>
      <color indexed="53"/>
      <name val="Calibri"/>
      <family val="2"/>
    </font>
    <font>
      <b/>
      <sz val="11"/>
      <color indexed="8"/>
      <name val="Calibri"/>
      <family val="2"/>
      <charset val="238"/>
    </font>
    <font>
      <b/>
      <sz val="11"/>
      <color indexed="8"/>
      <name val="Calibri"/>
      <family val="2"/>
    </font>
    <font>
      <i/>
      <sz val="10"/>
      <color indexed="23"/>
      <name val="Arial"/>
      <family val="2"/>
    </font>
    <font>
      <sz val="11"/>
      <color indexed="17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9"/>
      <name val="Calibri"/>
      <family val="2"/>
    </font>
    <font>
      <sz val="11"/>
      <color indexed="48"/>
      <name val="Calibri"/>
      <family val="2"/>
    </font>
    <font>
      <sz val="11"/>
      <color indexed="53"/>
      <name val="Calibri"/>
      <family val="2"/>
    </font>
    <font>
      <sz val="11"/>
      <color indexed="60"/>
      <name val="Calibri"/>
      <family val="2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charset val="238"/>
      <scheme val="minor"/>
    </font>
    <font>
      <b/>
      <sz val="11"/>
      <color indexed="63"/>
      <name val="Calibri"/>
      <family val="2"/>
    </font>
    <font>
      <b/>
      <sz val="10"/>
      <color indexed="39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b/>
      <sz val="8"/>
      <name val="Arial"/>
      <family val="2"/>
      <charset val="238"/>
    </font>
    <font>
      <b/>
      <sz val="12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color indexed="39"/>
      <name val="Arial"/>
      <family val="2"/>
    </font>
    <font>
      <sz val="19"/>
      <color indexed="48"/>
      <name val="Arial"/>
      <family val="2"/>
      <charset val="238"/>
    </font>
    <font>
      <sz val="10"/>
      <color indexed="10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i/>
      <sz val="10"/>
      <color rgb="FFFF0000"/>
      <name val="Times New Roman"/>
      <family val="1"/>
      <charset val="238"/>
    </font>
    <font>
      <b/>
      <sz val="11"/>
      <name val="Calibri"/>
      <family val="2"/>
      <charset val="238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</fonts>
  <fills count="8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3"/>
        <bgColor indexed="64"/>
      </patternFill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9"/>
        <bgColor indexed="9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42"/>
        <bgColor indexed="42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58"/>
        <bgColor indexed="64"/>
      </patternFill>
    </fill>
    <fill>
      <patternFill patternType="solid">
        <fgColor indexed="41"/>
      </patternFill>
    </fill>
    <fill>
      <patternFill patternType="solid">
        <fgColor indexed="54"/>
      </patternFill>
    </fill>
    <fill>
      <patternFill patternType="solid">
        <fgColor indexed="40"/>
      </patternFill>
    </fill>
    <fill>
      <patternFill patternType="solid">
        <fgColor indexed="9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</fills>
  <borders count="56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ck">
        <color indexed="64"/>
      </left>
      <right/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48"/>
      </bottom>
      <diagonal/>
    </border>
    <border>
      <left/>
      <right/>
      <top/>
      <bottom style="medium">
        <color indexed="24"/>
      </bottom>
      <diagonal/>
    </border>
    <border>
      <left/>
      <right/>
      <top/>
      <bottom style="double">
        <color indexed="5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41"/>
      </left>
      <right style="thin">
        <color indexed="48"/>
      </right>
      <top style="medium">
        <color indexed="41"/>
      </top>
      <bottom style="thin">
        <color indexed="4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ck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388">
    <xf numFmtId="0" fontId="0" fillId="0" borderId="0"/>
    <xf numFmtId="0" fontId="13" fillId="0" borderId="0">
      <protection locked="0"/>
    </xf>
    <xf numFmtId="0" fontId="17" fillId="2" borderId="0" applyNumberFormat="0" applyBorder="0" applyAlignment="0" applyProtection="0"/>
    <xf numFmtId="0" fontId="17" fillId="3" borderId="0" applyNumberFormat="0" applyBorder="0" applyAlignment="0" applyProtection="0"/>
    <xf numFmtId="0" fontId="17" fillId="4" borderId="0" applyNumberFormat="0" applyBorder="0" applyAlignment="0" applyProtection="0"/>
    <xf numFmtId="0" fontId="17" fillId="5" borderId="0" applyNumberFormat="0" applyBorder="0" applyAlignment="0" applyProtection="0"/>
    <xf numFmtId="0" fontId="17" fillId="6" borderId="0" applyNumberFormat="0" applyBorder="0" applyAlignment="0" applyProtection="0"/>
    <xf numFmtId="0" fontId="17" fillId="7" borderId="0" applyNumberFormat="0" applyBorder="0" applyAlignment="0" applyProtection="0"/>
    <xf numFmtId="0" fontId="17" fillId="8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5" borderId="0" applyNumberFormat="0" applyBorder="0" applyAlignment="0" applyProtection="0"/>
    <xf numFmtId="0" fontId="17" fillId="8" borderId="0" applyNumberFormat="0" applyBorder="0" applyAlignment="0" applyProtection="0"/>
    <xf numFmtId="0" fontId="17" fillId="11" borderId="0" applyNumberFormat="0" applyBorder="0" applyAlignment="0" applyProtection="0"/>
    <xf numFmtId="0" fontId="18" fillId="12" borderId="0" applyNumberFormat="0" applyBorder="0" applyAlignment="0" applyProtection="0"/>
    <xf numFmtId="0" fontId="18" fillId="9" borderId="0" applyNumberFormat="0" applyBorder="0" applyAlignment="0" applyProtection="0"/>
    <xf numFmtId="0" fontId="18" fillId="10" borderId="0" applyNumberFormat="0" applyBorder="0" applyAlignment="0" applyProtection="0"/>
    <xf numFmtId="0" fontId="18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15" borderId="0" applyNumberFormat="0" applyBorder="0" applyAlignment="0" applyProtection="0"/>
    <xf numFmtId="0" fontId="13" fillId="0" borderId="1">
      <protection locked="0"/>
    </xf>
    <xf numFmtId="0" fontId="13" fillId="0" borderId="0">
      <protection locked="0"/>
    </xf>
    <xf numFmtId="0" fontId="13" fillId="0" borderId="0">
      <protection locked="0"/>
    </xf>
    <xf numFmtId="167" fontId="13" fillId="0" borderId="0">
      <protection locked="0"/>
    </xf>
    <xf numFmtId="166" fontId="13" fillId="0" borderId="0">
      <protection locked="0"/>
    </xf>
    <xf numFmtId="0" fontId="13" fillId="0" borderId="0">
      <protection locked="0"/>
    </xf>
    <xf numFmtId="0" fontId="14" fillId="0" borderId="0">
      <protection locked="0"/>
    </xf>
    <xf numFmtId="0" fontId="14" fillId="0" borderId="0">
      <protection locked="0"/>
    </xf>
    <xf numFmtId="0" fontId="19" fillId="3" borderId="0" applyNumberFormat="0" applyBorder="0" applyAlignment="0" applyProtection="0"/>
    <xf numFmtId="0" fontId="20" fillId="16" borderId="2" applyNumberFormat="0" applyAlignment="0" applyProtection="0"/>
    <xf numFmtId="0" fontId="13" fillId="0" borderId="0">
      <protection locked="0"/>
    </xf>
    <xf numFmtId="0" fontId="21" fillId="0" borderId="3" applyNumberFormat="0" applyFill="0" applyAlignment="0" applyProtection="0"/>
    <xf numFmtId="0" fontId="22" fillId="0" borderId="4" applyNumberFormat="0" applyFill="0" applyAlignment="0" applyProtection="0"/>
    <xf numFmtId="0" fontId="23" fillId="0" borderId="5" applyNumberFormat="0" applyFill="0" applyAlignment="0" applyProtection="0"/>
    <xf numFmtId="0" fontId="23" fillId="0" borderId="0" applyNumberFormat="0" applyFill="0" applyBorder="0" applyAlignment="0" applyProtection="0"/>
    <xf numFmtId="0" fontId="14" fillId="0" borderId="0">
      <protection locked="0"/>
    </xf>
    <xf numFmtId="0" fontId="14" fillId="0" borderId="0">
      <protection locked="0"/>
    </xf>
    <xf numFmtId="0" fontId="24" fillId="0" borderId="0" applyNumberFormat="0" applyFill="0" applyBorder="0" applyAlignment="0" applyProtection="0"/>
    <xf numFmtId="0" fontId="25" fillId="17" borderId="0" applyNumberFormat="0" applyBorder="0" applyAlignment="0" applyProtection="0"/>
    <xf numFmtId="0" fontId="16" fillId="0" borderId="0"/>
    <xf numFmtId="0" fontId="4" fillId="0" borderId="0"/>
    <xf numFmtId="0" fontId="38" fillId="0" borderId="0"/>
    <xf numFmtId="0" fontId="38" fillId="0" borderId="0"/>
    <xf numFmtId="0" fontId="4" fillId="0" borderId="0"/>
    <xf numFmtId="0" fontId="12" fillId="0" borderId="0"/>
    <xf numFmtId="0" fontId="13" fillId="0" borderId="0">
      <protection locked="0"/>
    </xf>
    <xf numFmtId="0" fontId="13" fillId="0" borderId="0">
      <protection locked="0"/>
    </xf>
    <xf numFmtId="0" fontId="12" fillId="18" borderId="6" applyNumberFormat="0" applyFont="0" applyAlignment="0" applyProtection="0"/>
    <xf numFmtId="0" fontId="26" fillId="0" borderId="7" applyNumberFormat="0" applyFill="0" applyAlignment="0" applyProtection="0"/>
    <xf numFmtId="4" fontId="33" fillId="19" borderId="8" applyNumberFormat="0" applyProtection="0">
      <alignment vertical="center"/>
    </xf>
    <xf numFmtId="4" fontId="33" fillId="19" borderId="8" applyNumberFormat="0" applyProtection="0">
      <alignment horizontal="left" vertical="center" indent="1"/>
    </xf>
    <xf numFmtId="4" fontId="34" fillId="14" borderId="8" applyNumberFormat="0" applyProtection="0">
      <alignment horizontal="left" vertical="center" indent="1"/>
    </xf>
    <xf numFmtId="4" fontId="34" fillId="0" borderId="8" applyNumberFormat="0" applyProtection="0">
      <alignment horizontal="right" vertical="center"/>
    </xf>
    <xf numFmtId="4" fontId="34" fillId="14" borderId="8" applyNumberFormat="0" applyProtection="0">
      <alignment horizontal="left" vertical="center" indent="1"/>
    </xf>
    <xf numFmtId="0" fontId="27" fillId="4" borderId="0" applyNumberFormat="0" applyBorder="0" applyAlignment="0" applyProtection="0"/>
    <xf numFmtId="0" fontId="28" fillId="0" borderId="0" applyNumberFormat="0" applyFill="0" applyBorder="0" applyAlignment="0" applyProtection="0"/>
    <xf numFmtId="0" fontId="13" fillId="0" borderId="1">
      <protection locked="0"/>
    </xf>
    <xf numFmtId="0" fontId="29" fillId="7" borderId="9" applyNumberFormat="0" applyAlignment="0" applyProtection="0"/>
    <xf numFmtId="0" fontId="30" fillId="20" borderId="9" applyNumberFormat="0" applyAlignment="0" applyProtection="0"/>
    <xf numFmtId="0" fontId="31" fillId="20" borderId="10" applyNumberFormat="0" applyAlignment="0" applyProtection="0"/>
    <xf numFmtId="0" fontId="32" fillId="0" borderId="0" applyNumberFormat="0" applyFill="0" applyBorder="0" applyAlignment="0" applyProtection="0"/>
    <xf numFmtId="0" fontId="18" fillId="21" borderId="0" applyNumberFormat="0" applyBorder="0" applyAlignment="0" applyProtection="0"/>
    <xf numFmtId="0" fontId="18" fillId="22" borderId="0" applyNumberFormat="0" applyBorder="0" applyAlignment="0" applyProtection="0"/>
    <xf numFmtId="0" fontId="18" fillId="23" borderId="0" applyNumberFormat="0" applyBorder="0" applyAlignment="0" applyProtection="0"/>
    <xf numFmtId="0" fontId="18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24" borderId="0" applyNumberFormat="0" applyBorder="0" applyAlignment="0" applyProtection="0"/>
    <xf numFmtId="0" fontId="3" fillId="0" borderId="0"/>
    <xf numFmtId="0" fontId="40" fillId="0" borderId="0" applyNumberFormat="0" applyFill="0" applyBorder="0" applyAlignment="0" applyProtection="0"/>
    <xf numFmtId="0" fontId="41" fillId="0" borderId="25" applyNumberFormat="0" applyFill="0" applyAlignment="0" applyProtection="0"/>
    <xf numFmtId="0" fontId="42" fillId="0" borderId="26" applyNumberFormat="0" applyFill="0" applyAlignment="0" applyProtection="0"/>
    <xf numFmtId="0" fontId="43" fillId="0" borderId="27" applyNumberFormat="0" applyFill="0" applyAlignment="0" applyProtection="0"/>
    <xf numFmtId="0" fontId="43" fillId="0" borderId="0" applyNumberFormat="0" applyFill="0" applyBorder="0" applyAlignment="0" applyProtection="0"/>
    <xf numFmtId="0" fontId="44" fillId="25" borderId="0" applyNumberFormat="0" applyBorder="0" applyAlignment="0" applyProtection="0"/>
    <xf numFmtId="0" fontId="45" fillId="26" borderId="0" applyNumberFormat="0" applyBorder="0" applyAlignment="0" applyProtection="0"/>
    <xf numFmtId="0" fontId="46" fillId="27" borderId="0" applyNumberFormat="0" applyBorder="0" applyAlignment="0" applyProtection="0"/>
    <xf numFmtId="0" fontId="47" fillId="28" borderId="28" applyNumberFormat="0" applyAlignment="0" applyProtection="0"/>
    <xf numFmtId="0" fontId="48" fillId="29" borderId="29" applyNumberFormat="0" applyAlignment="0" applyProtection="0"/>
    <xf numFmtId="0" fontId="49" fillId="29" borderId="28" applyNumberFormat="0" applyAlignment="0" applyProtection="0"/>
    <xf numFmtId="0" fontId="50" fillId="0" borderId="30" applyNumberFormat="0" applyFill="0" applyAlignment="0" applyProtection="0"/>
    <xf numFmtId="0" fontId="51" fillId="30" borderId="31" applyNumberFormat="0" applyAlignment="0" applyProtection="0"/>
    <xf numFmtId="0" fontId="52" fillId="0" borderId="0" applyNumberFormat="0" applyFill="0" applyBorder="0" applyAlignment="0" applyProtection="0"/>
    <xf numFmtId="0" fontId="3" fillId="31" borderId="32" applyNumberFormat="0" applyFont="0" applyAlignment="0" applyProtection="0"/>
    <xf numFmtId="0" fontId="53" fillId="0" borderId="0" applyNumberFormat="0" applyFill="0" applyBorder="0" applyAlignment="0" applyProtection="0"/>
    <xf numFmtId="0" fontId="54" fillId="0" borderId="33" applyNumberFormat="0" applyFill="0" applyAlignment="0" applyProtection="0"/>
    <xf numFmtId="0" fontId="55" fillId="32" borderId="0" applyNumberFormat="0" applyBorder="0" applyAlignment="0" applyProtection="0"/>
    <xf numFmtId="0" fontId="3" fillId="33" borderId="0" applyNumberFormat="0" applyBorder="0" applyAlignment="0" applyProtection="0"/>
    <xf numFmtId="0" fontId="3" fillId="34" borderId="0" applyNumberFormat="0" applyBorder="0" applyAlignment="0" applyProtection="0"/>
    <xf numFmtId="0" fontId="55" fillId="35" borderId="0" applyNumberFormat="0" applyBorder="0" applyAlignment="0" applyProtection="0"/>
    <xf numFmtId="0" fontId="55" fillId="36" borderId="0" applyNumberFormat="0" applyBorder="0" applyAlignment="0" applyProtection="0"/>
    <xf numFmtId="0" fontId="3" fillId="37" borderId="0" applyNumberFormat="0" applyBorder="0" applyAlignment="0" applyProtection="0"/>
    <xf numFmtId="0" fontId="3" fillId="38" borderId="0" applyNumberFormat="0" applyBorder="0" applyAlignment="0" applyProtection="0"/>
    <xf numFmtId="0" fontId="55" fillId="39" borderId="0" applyNumberFormat="0" applyBorder="0" applyAlignment="0" applyProtection="0"/>
    <xf numFmtId="0" fontId="55" fillId="40" borderId="0" applyNumberFormat="0" applyBorder="0" applyAlignment="0" applyProtection="0"/>
    <xf numFmtId="0" fontId="3" fillId="41" borderId="0" applyNumberFormat="0" applyBorder="0" applyAlignment="0" applyProtection="0"/>
    <xf numFmtId="0" fontId="3" fillId="42" borderId="0" applyNumberFormat="0" applyBorder="0" applyAlignment="0" applyProtection="0"/>
    <xf numFmtId="0" fontId="55" fillId="43" borderId="0" applyNumberFormat="0" applyBorder="0" applyAlignment="0" applyProtection="0"/>
    <xf numFmtId="0" fontId="55" fillId="44" borderId="0" applyNumberFormat="0" applyBorder="0" applyAlignment="0" applyProtection="0"/>
    <xf numFmtId="0" fontId="3" fillId="45" borderId="0" applyNumberFormat="0" applyBorder="0" applyAlignment="0" applyProtection="0"/>
    <xf numFmtId="0" fontId="3" fillId="46" borderId="0" applyNumberFormat="0" applyBorder="0" applyAlignment="0" applyProtection="0"/>
    <xf numFmtId="0" fontId="55" fillId="47" borderId="0" applyNumberFormat="0" applyBorder="0" applyAlignment="0" applyProtection="0"/>
    <xf numFmtId="0" fontId="55" fillId="48" borderId="0" applyNumberFormat="0" applyBorder="0" applyAlignment="0" applyProtection="0"/>
    <xf numFmtId="0" fontId="3" fillId="49" borderId="0" applyNumberFormat="0" applyBorder="0" applyAlignment="0" applyProtection="0"/>
    <xf numFmtId="0" fontId="3" fillId="50" borderId="0" applyNumberFormat="0" applyBorder="0" applyAlignment="0" applyProtection="0"/>
    <xf numFmtId="0" fontId="55" fillId="51" borderId="0" applyNumberFormat="0" applyBorder="0" applyAlignment="0" applyProtection="0"/>
    <xf numFmtId="0" fontId="55" fillId="52" borderId="0" applyNumberFormat="0" applyBorder="0" applyAlignment="0" applyProtection="0"/>
    <xf numFmtId="0" fontId="3" fillId="53" borderId="0" applyNumberFormat="0" applyBorder="0" applyAlignment="0" applyProtection="0"/>
    <xf numFmtId="0" fontId="3" fillId="54" borderId="0" applyNumberFormat="0" applyBorder="0" applyAlignment="0" applyProtection="0"/>
    <xf numFmtId="0" fontId="55" fillId="55" borderId="0" applyNumberFormat="0" applyBorder="0" applyAlignment="0" applyProtection="0"/>
    <xf numFmtId="9" fontId="4" fillId="0" borderId="0" applyFont="0" applyFill="0" applyBorder="0" applyAlignment="0" applyProtection="0"/>
    <xf numFmtId="0" fontId="2" fillId="0" borderId="0"/>
    <xf numFmtId="0" fontId="1" fillId="0" borderId="0"/>
    <xf numFmtId="0" fontId="1" fillId="0" borderId="0"/>
    <xf numFmtId="168" fontId="59" fillId="0" borderId="0" applyProtection="0">
      <alignment wrapText="1"/>
    </xf>
    <xf numFmtId="168" fontId="59" fillId="0" borderId="0" applyProtection="0">
      <alignment wrapText="1"/>
    </xf>
    <xf numFmtId="168" fontId="59" fillId="0" borderId="0" applyProtection="0">
      <alignment wrapText="1"/>
    </xf>
    <xf numFmtId="169" fontId="59" fillId="0" borderId="0"/>
    <xf numFmtId="170" fontId="60" fillId="0" borderId="0" applyProtection="0"/>
    <xf numFmtId="170" fontId="59" fillId="0" borderId="0"/>
    <xf numFmtId="0" fontId="17" fillId="2" borderId="0" applyNumberFormat="0" applyBorder="0" applyAlignment="0" applyProtection="0"/>
    <xf numFmtId="0" fontId="17" fillId="2" borderId="0" applyNumberFormat="0" applyBorder="0" applyAlignment="0" applyProtection="0"/>
    <xf numFmtId="0" fontId="17" fillId="2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6" borderId="0" applyNumberFormat="0" applyBorder="0" applyAlignment="0" applyProtection="0"/>
    <xf numFmtId="0" fontId="17" fillId="6" borderId="0" applyNumberFormat="0" applyBorder="0" applyAlignment="0" applyProtection="0"/>
    <xf numFmtId="0" fontId="17" fillId="6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2" borderId="0" applyNumberFormat="0" applyBorder="0" applyAlignment="0" applyProtection="0"/>
    <xf numFmtId="0" fontId="17" fillId="3" borderId="0" applyNumberFormat="0" applyBorder="0" applyAlignment="0" applyProtection="0"/>
    <xf numFmtId="0" fontId="17" fillId="4" borderId="0" applyNumberFormat="0" applyBorder="0" applyAlignment="0" applyProtection="0"/>
    <xf numFmtId="0" fontId="17" fillId="5" borderId="0" applyNumberFormat="0" applyBorder="0" applyAlignment="0" applyProtection="0"/>
    <xf numFmtId="0" fontId="17" fillId="6" borderId="0" applyNumberFormat="0" applyBorder="0" applyAlignment="0" applyProtection="0"/>
    <xf numFmtId="0" fontId="17" fillId="7" borderId="0" applyNumberFormat="0" applyBorder="0" applyAlignment="0" applyProtection="0"/>
    <xf numFmtId="171" fontId="60" fillId="0" borderId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8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5" borderId="0" applyNumberFormat="0" applyBorder="0" applyAlignment="0" applyProtection="0"/>
    <xf numFmtId="0" fontId="17" fillId="8" borderId="0" applyNumberFormat="0" applyBorder="0" applyAlignment="0" applyProtection="0"/>
    <xf numFmtId="0" fontId="17" fillId="11" borderId="0" applyNumberFormat="0" applyBorder="0" applyAlignment="0" applyProtection="0"/>
    <xf numFmtId="0" fontId="18" fillId="12" borderId="0" applyNumberFormat="0" applyBorder="0" applyAlignment="0" applyProtection="0"/>
    <xf numFmtId="0" fontId="18" fillId="9" borderId="0" applyNumberFormat="0" applyBorder="0" applyAlignment="0" applyProtection="0"/>
    <xf numFmtId="0" fontId="18" fillId="10" borderId="0" applyNumberFormat="0" applyBorder="0" applyAlignment="0" applyProtection="0"/>
    <xf numFmtId="0" fontId="18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15" borderId="0" applyNumberFormat="0" applyBorder="0" applyAlignment="0" applyProtection="0"/>
    <xf numFmtId="0" fontId="18" fillId="12" borderId="0" applyNumberFormat="0" applyBorder="0" applyAlignment="0" applyProtection="0"/>
    <xf numFmtId="0" fontId="18" fillId="9" borderId="0" applyNumberFormat="0" applyBorder="0" applyAlignment="0" applyProtection="0"/>
    <xf numFmtId="0" fontId="18" fillId="10" borderId="0" applyNumberFormat="0" applyBorder="0" applyAlignment="0" applyProtection="0"/>
    <xf numFmtId="0" fontId="18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15" borderId="0" applyNumberFormat="0" applyBorder="0" applyAlignment="0" applyProtection="0"/>
    <xf numFmtId="0" fontId="18" fillId="21" borderId="0" applyNumberFormat="0" applyBorder="0" applyAlignment="0" applyProtection="0"/>
    <xf numFmtId="0" fontId="61" fillId="56" borderId="0" applyNumberFormat="0" applyBorder="0" applyAlignment="0" applyProtection="0"/>
    <xf numFmtId="0" fontId="61" fillId="57" borderId="0" applyNumberFormat="0" applyBorder="0" applyAlignment="0" applyProtection="0"/>
    <xf numFmtId="0" fontId="62" fillId="58" borderId="0" applyNumberFormat="0" applyBorder="0" applyAlignment="0" applyProtection="0"/>
    <xf numFmtId="0" fontId="18" fillId="22" borderId="0" applyNumberFormat="0" applyBorder="0" applyAlignment="0" applyProtection="0"/>
    <xf numFmtId="0" fontId="61" fillId="59" borderId="0" applyNumberFormat="0" applyBorder="0" applyAlignment="0" applyProtection="0"/>
    <xf numFmtId="0" fontId="61" fillId="60" borderId="0" applyNumberFormat="0" applyBorder="0" applyAlignment="0" applyProtection="0"/>
    <xf numFmtId="0" fontId="62" fillId="61" borderId="0" applyNumberFormat="0" applyBorder="0" applyAlignment="0" applyProtection="0"/>
    <xf numFmtId="0" fontId="18" fillId="23" borderId="0" applyNumberFormat="0" applyBorder="0" applyAlignment="0" applyProtection="0"/>
    <xf numFmtId="0" fontId="61" fillId="62" borderId="0" applyNumberFormat="0" applyBorder="0" applyAlignment="0" applyProtection="0"/>
    <xf numFmtId="0" fontId="61" fillId="63" borderId="0" applyNumberFormat="0" applyBorder="0" applyAlignment="0" applyProtection="0"/>
    <xf numFmtId="0" fontId="62" fillId="64" borderId="0" applyNumberFormat="0" applyBorder="0" applyAlignment="0" applyProtection="0"/>
    <xf numFmtId="0" fontId="18" fillId="13" borderId="0" applyNumberFormat="0" applyBorder="0" applyAlignment="0" applyProtection="0"/>
    <xf numFmtId="0" fontId="61" fillId="59" borderId="0" applyNumberFormat="0" applyBorder="0" applyAlignment="0" applyProtection="0"/>
    <xf numFmtId="0" fontId="61" fillId="65" borderId="0" applyNumberFormat="0" applyBorder="0" applyAlignment="0" applyProtection="0"/>
    <xf numFmtId="0" fontId="62" fillId="60" borderId="0" applyNumberFormat="0" applyBorder="0" applyAlignment="0" applyProtection="0"/>
    <xf numFmtId="0" fontId="18" fillId="14" borderId="0" applyNumberFormat="0" applyBorder="0" applyAlignment="0" applyProtection="0"/>
    <xf numFmtId="0" fontId="61" fillId="66" borderId="0" applyNumberFormat="0" applyBorder="0" applyAlignment="0" applyProtection="0"/>
    <xf numFmtId="0" fontId="61" fillId="67" borderId="0" applyNumberFormat="0" applyBorder="0" applyAlignment="0" applyProtection="0"/>
    <xf numFmtId="0" fontId="62" fillId="58" borderId="0" applyNumberFormat="0" applyBorder="0" applyAlignment="0" applyProtection="0"/>
    <xf numFmtId="0" fontId="18" fillId="24" borderId="0" applyNumberFormat="0" applyBorder="0" applyAlignment="0" applyProtection="0"/>
    <xf numFmtId="0" fontId="61" fillId="68" borderId="0" applyNumberFormat="0" applyBorder="0" applyAlignment="0" applyProtection="0"/>
    <xf numFmtId="0" fontId="61" fillId="69" borderId="0" applyNumberFormat="0" applyBorder="0" applyAlignment="0" applyProtection="0"/>
    <xf numFmtId="0" fontId="62" fillId="70" borderId="0" applyNumberFormat="0" applyBorder="0" applyAlignment="0" applyProtection="0"/>
    <xf numFmtId="0" fontId="63" fillId="61" borderId="0" applyNumberFormat="0" applyBorder="0" applyAlignment="0" applyProtection="0"/>
    <xf numFmtId="0" fontId="64" fillId="71" borderId="35" applyNumberFormat="0" applyAlignment="0" applyProtection="0"/>
    <xf numFmtId="0" fontId="65" fillId="0" borderId="36" applyNumberFormat="0" applyFill="0" applyAlignment="0" applyProtection="0"/>
    <xf numFmtId="172" fontId="4" fillId="0" borderId="0"/>
    <xf numFmtId="173" fontId="4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1" fontId="5" fillId="0" borderId="0" applyFont="0" applyFill="0" applyBorder="0" applyAlignment="0" applyProtection="0"/>
    <xf numFmtId="41" fontId="4" fillId="0" borderId="0" applyFont="0" applyFill="0" applyBorder="0" applyAlignment="0" applyProtection="0"/>
    <xf numFmtId="0" fontId="66" fillId="72" borderId="0" applyNumberFormat="0" applyBorder="0" applyAlignment="0" applyProtection="0"/>
    <xf numFmtId="0" fontId="66" fillId="73" borderId="0" applyNumberFormat="0" applyBorder="0" applyAlignment="0" applyProtection="0"/>
    <xf numFmtId="0" fontId="66" fillId="74" borderId="0" applyNumberFormat="0" applyBorder="0" applyAlignment="0" applyProtection="0"/>
    <xf numFmtId="0" fontId="67" fillId="0" borderId="0" applyNumberFormat="0" applyFill="0" applyBorder="0" applyAlignment="0" applyProtection="0"/>
    <xf numFmtId="0" fontId="68" fillId="75" borderId="0" applyNumberFormat="0" applyBorder="0" applyAlignment="0" applyProtection="0"/>
    <xf numFmtId="0" fontId="69" fillId="0" borderId="37" applyNumberFormat="0" applyFill="0" applyAlignment="0" applyProtection="0"/>
    <xf numFmtId="0" fontId="70" fillId="0" borderId="4" applyNumberFormat="0" applyFill="0" applyAlignment="0" applyProtection="0"/>
    <xf numFmtId="0" fontId="71" fillId="0" borderId="38" applyNumberFormat="0" applyFill="0" applyAlignment="0" applyProtection="0"/>
    <xf numFmtId="0" fontId="71" fillId="0" borderId="0" applyNumberFormat="0" applyFill="0" applyBorder="0" applyAlignment="0" applyProtection="0"/>
    <xf numFmtId="0" fontId="72" fillId="65" borderId="2" applyNumberFormat="0" applyAlignment="0" applyProtection="0"/>
    <xf numFmtId="0" fontId="19" fillId="3" borderId="0" applyNumberFormat="0" applyBorder="0" applyAlignment="0" applyProtection="0"/>
    <xf numFmtId="0" fontId="73" fillId="69" borderId="35" applyNumberFormat="0" applyAlignment="0" applyProtection="0"/>
    <xf numFmtId="0" fontId="20" fillId="16" borderId="2" applyNumberFormat="0" applyAlignment="0" applyProtection="0"/>
    <xf numFmtId="0" fontId="74" fillId="0" borderId="39" applyNumberFormat="0" applyFill="0" applyAlignment="0" applyProtection="0"/>
    <xf numFmtId="0" fontId="21" fillId="0" borderId="3" applyNumberFormat="0" applyFill="0" applyAlignment="0" applyProtection="0"/>
    <xf numFmtId="0" fontId="22" fillId="0" borderId="4" applyNumberFormat="0" applyFill="0" applyAlignment="0" applyProtection="0"/>
    <xf numFmtId="0" fontId="23" fillId="0" borderId="5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75" fillId="69" borderId="0" applyNumberFormat="0" applyBorder="0" applyAlignment="0" applyProtection="0"/>
    <xf numFmtId="0" fontId="25" fillId="17" borderId="0" applyNumberFormat="0" applyBorder="0" applyAlignment="0" applyProtection="0"/>
    <xf numFmtId="0" fontId="4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2" fillId="0" borderId="0"/>
    <xf numFmtId="0" fontId="12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4" fillId="0" borderId="0"/>
    <xf numFmtId="0" fontId="17" fillId="0" borderId="0"/>
    <xf numFmtId="0" fontId="4" fillId="0" borderId="0"/>
    <xf numFmtId="0" fontId="17" fillId="0" borderId="0"/>
    <xf numFmtId="0" fontId="4" fillId="0" borderId="0"/>
    <xf numFmtId="0" fontId="12" fillId="0" borderId="0"/>
    <xf numFmtId="0" fontId="76" fillId="0" borderId="0"/>
    <xf numFmtId="0" fontId="12" fillId="0" borderId="0"/>
    <xf numFmtId="0" fontId="12" fillId="0" borderId="0"/>
    <xf numFmtId="0" fontId="12" fillId="0" borderId="0"/>
    <xf numFmtId="0" fontId="1" fillId="0" borderId="0"/>
    <xf numFmtId="0" fontId="1" fillId="0" borderId="0"/>
    <xf numFmtId="0" fontId="4" fillId="0" borderId="0"/>
    <xf numFmtId="0" fontId="12" fillId="0" borderId="0"/>
    <xf numFmtId="0" fontId="12" fillId="0" borderId="0"/>
    <xf numFmtId="0" fontId="12" fillId="0" borderId="0"/>
    <xf numFmtId="0" fontId="77" fillId="0" borderId="0"/>
    <xf numFmtId="0" fontId="12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2" fillId="0" borderId="0"/>
    <xf numFmtId="0" fontId="12" fillId="0" borderId="0"/>
    <xf numFmtId="0" fontId="12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2" fillId="0" borderId="0"/>
    <xf numFmtId="0" fontId="12" fillId="0" borderId="0"/>
    <xf numFmtId="0" fontId="12" fillId="0" borderId="0"/>
    <xf numFmtId="0" fontId="17" fillId="0" borderId="0"/>
    <xf numFmtId="0" fontId="17" fillId="0" borderId="0"/>
    <xf numFmtId="0" fontId="17" fillId="0" borderId="0"/>
    <xf numFmtId="0" fontId="12" fillId="68" borderId="40" applyNumberFormat="0" applyFont="0" applyAlignment="0" applyProtection="0"/>
    <xf numFmtId="0" fontId="12" fillId="68" borderId="40" applyNumberFormat="0" applyFont="0" applyAlignment="0" applyProtection="0"/>
    <xf numFmtId="0" fontId="78" fillId="71" borderId="41" applyNumberFormat="0" applyAlignment="0" applyProtection="0"/>
    <xf numFmtId="0" fontId="17" fillId="18" borderId="40" applyNumberFormat="0" applyFont="0" applyAlignment="0" applyProtection="0"/>
    <xf numFmtId="0" fontId="17" fillId="18" borderId="40" applyNumberFormat="0" applyFont="0" applyAlignment="0" applyProtection="0"/>
    <xf numFmtId="0" fontId="17" fillId="31" borderId="32" applyNumberFormat="0" applyFont="0" applyAlignment="0" applyProtection="0"/>
    <xf numFmtId="9" fontId="4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2" fillId="0" borderId="0" applyFont="0" applyFill="0" applyBorder="0" applyAlignment="0" applyProtection="0"/>
    <xf numFmtId="0" fontId="26" fillId="0" borderId="7" applyNumberFormat="0" applyFill="0" applyAlignment="0" applyProtection="0"/>
    <xf numFmtId="4" fontId="79" fillId="17" borderId="42" applyNumberFormat="0" applyProtection="0">
      <alignment vertical="center"/>
    </xf>
    <xf numFmtId="0" fontId="80" fillId="17" borderId="42" applyNumberFormat="0" applyProtection="0">
      <alignment horizontal="left" vertical="top" indent="1"/>
    </xf>
    <xf numFmtId="4" fontId="81" fillId="3" borderId="42" applyNumberFormat="0" applyProtection="0">
      <alignment horizontal="right" vertical="center"/>
    </xf>
    <xf numFmtId="4" fontId="81" fillId="9" borderId="42" applyNumberFormat="0" applyProtection="0">
      <alignment horizontal="right" vertical="center"/>
    </xf>
    <xf numFmtId="4" fontId="81" fillId="22" borderId="42" applyNumberFormat="0" applyProtection="0">
      <alignment horizontal="right" vertical="center"/>
    </xf>
    <xf numFmtId="4" fontId="81" fillId="11" borderId="42" applyNumberFormat="0" applyProtection="0">
      <alignment horizontal="right" vertical="center"/>
    </xf>
    <xf numFmtId="4" fontId="81" fillId="15" borderId="42" applyNumberFormat="0" applyProtection="0">
      <alignment horizontal="right" vertical="center"/>
    </xf>
    <xf numFmtId="4" fontId="81" fillId="24" borderId="42" applyNumberFormat="0" applyProtection="0">
      <alignment horizontal="right" vertical="center"/>
    </xf>
    <xf numFmtId="4" fontId="81" fillId="23" borderId="42" applyNumberFormat="0" applyProtection="0">
      <alignment horizontal="right" vertical="center"/>
    </xf>
    <xf numFmtId="4" fontId="81" fillId="76" borderId="42" applyNumberFormat="0" applyProtection="0">
      <alignment horizontal="right" vertical="center"/>
    </xf>
    <xf numFmtId="4" fontId="81" fillId="10" borderId="42" applyNumberFormat="0" applyProtection="0">
      <alignment horizontal="right" vertical="center"/>
    </xf>
    <xf numFmtId="4" fontId="80" fillId="77" borderId="43" applyNumberFormat="0" applyProtection="0">
      <alignment horizontal="left" vertical="center" indent="1"/>
    </xf>
    <xf numFmtId="0" fontId="82" fillId="0" borderId="0"/>
    <xf numFmtId="0" fontId="35" fillId="0" borderId="0">
      <alignment horizontal="left"/>
    </xf>
    <xf numFmtId="0" fontId="36" fillId="78" borderId="0"/>
    <xf numFmtId="4" fontId="81" fillId="79" borderId="0" applyNumberFormat="0" applyProtection="0">
      <alignment horizontal="left" vertical="center" indent="1"/>
    </xf>
    <xf numFmtId="4" fontId="83" fillId="80" borderId="0" applyNumberFormat="0" applyProtection="0">
      <alignment horizontal="left" vertical="center" indent="1"/>
    </xf>
    <xf numFmtId="4" fontId="81" fillId="81" borderId="42" applyNumberFormat="0" applyProtection="0">
      <alignment horizontal="right" vertical="center"/>
    </xf>
    <xf numFmtId="4" fontId="84" fillId="79" borderId="0" applyNumberFormat="0" applyProtection="0">
      <alignment horizontal="left" vertical="center" indent="1"/>
    </xf>
    <xf numFmtId="4" fontId="84" fillId="81" borderId="0" applyNumberFormat="0" applyProtection="0">
      <alignment horizontal="left" vertical="center" indent="1"/>
    </xf>
    <xf numFmtId="0" fontId="12" fillId="80" borderId="42" applyNumberFormat="0" applyProtection="0">
      <alignment horizontal="left" vertical="center" indent="1"/>
    </xf>
    <xf numFmtId="0" fontId="12" fillId="80" borderId="42" applyNumberFormat="0" applyProtection="0">
      <alignment horizontal="left" vertical="center" indent="1"/>
    </xf>
    <xf numFmtId="0" fontId="12" fillId="80" borderId="42" applyNumberFormat="0" applyProtection="0">
      <alignment horizontal="left" vertical="center" indent="1"/>
    </xf>
    <xf numFmtId="0" fontId="12" fillId="80" borderId="42" applyNumberFormat="0" applyProtection="0">
      <alignment horizontal="left" vertical="top" indent="1"/>
    </xf>
    <xf numFmtId="0" fontId="12" fillId="80" borderId="42" applyNumberFormat="0" applyProtection="0">
      <alignment horizontal="left" vertical="top" indent="1"/>
    </xf>
    <xf numFmtId="0" fontId="12" fillId="80" borderId="42" applyNumberFormat="0" applyProtection="0">
      <alignment horizontal="left" vertical="top" indent="1"/>
    </xf>
    <xf numFmtId="0" fontId="12" fillId="81" borderId="42" applyNumberFormat="0" applyProtection="0">
      <alignment horizontal="left" vertical="center" indent="1"/>
    </xf>
    <xf numFmtId="0" fontId="12" fillId="81" borderId="42" applyNumberFormat="0" applyProtection="0">
      <alignment horizontal="left" vertical="center" indent="1"/>
    </xf>
    <xf numFmtId="0" fontId="12" fillId="81" borderId="42" applyNumberFormat="0" applyProtection="0">
      <alignment horizontal="left" vertical="center" indent="1"/>
    </xf>
    <xf numFmtId="0" fontId="12" fillId="81" borderId="42" applyNumberFormat="0" applyProtection="0">
      <alignment horizontal="left" vertical="top" indent="1"/>
    </xf>
    <xf numFmtId="0" fontId="12" fillId="81" borderId="42" applyNumberFormat="0" applyProtection="0">
      <alignment horizontal="left" vertical="top" indent="1"/>
    </xf>
    <xf numFmtId="0" fontId="12" fillId="81" borderId="42" applyNumberFormat="0" applyProtection="0">
      <alignment horizontal="left" vertical="top" indent="1"/>
    </xf>
    <xf numFmtId="0" fontId="12" fillId="8" borderId="42" applyNumberFormat="0" applyProtection="0">
      <alignment horizontal="left" vertical="center" indent="1"/>
    </xf>
    <xf numFmtId="0" fontId="12" fillId="8" borderId="42" applyNumberFormat="0" applyProtection="0">
      <alignment horizontal="left" vertical="center" indent="1"/>
    </xf>
    <xf numFmtId="0" fontId="12" fillId="8" borderId="42" applyNumberFormat="0" applyProtection="0">
      <alignment horizontal="left" vertical="center" indent="1"/>
    </xf>
    <xf numFmtId="0" fontId="12" fillId="8" borderId="42" applyNumberFormat="0" applyProtection="0">
      <alignment horizontal="left" vertical="top" indent="1"/>
    </xf>
    <xf numFmtId="0" fontId="12" fillId="8" borderId="42" applyNumberFormat="0" applyProtection="0">
      <alignment horizontal="left" vertical="top" indent="1"/>
    </xf>
    <xf numFmtId="0" fontId="12" fillId="8" borderId="42" applyNumberFormat="0" applyProtection="0">
      <alignment horizontal="left" vertical="top" indent="1"/>
    </xf>
    <xf numFmtId="0" fontId="12" fillId="79" borderId="42" applyNumberFormat="0" applyProtection="0">
      <alignment horizontal="left" vertical="center" indent="1"/>
    </xf>
    <xf numFmtId="0" fontId="12" fillId="79" borderId="42" applyNumberFormat="0" applyProtection="0">
      <alignment horizontal="left" vertical="center" indent="1"/>
    </xf>
    <xf numFmtId="0" fontId="12" fillId="79" borderId="42" applyNumberFormat="0" applyProtection="0">
      <alignment horizontal="left" vertical="center" indent="1"/>
    </xf>
    <xf numFmtId="0" fontId="12" fillId="79" borderId="42" applyNumberFormat="0" applyProtection="0">
      <alignment horizontal="left" vertical="top" indent="1"/>
    </xf>
    <xf numFmtId="0" fontId="12" fillId="79" borderId="42" applyNumberFormat="0" applyProtection="0">
      <alignment horizontal="left" vertical="top" indent="1"/>
    </xf>
    <xf numFmtId="0" fontId="12" fillId="79" borderId="42" applyNumberFormat="0" applyProtection="0">
      <alignment horizontal="left" vertical="top" indent="1"/>
    </xf>
    <xf numFmtId="0" fontId="12" fillId="82" borderId="44" applyNumberFormat="0">
      <protection locked="0"/>
    </xf>
    <xf numFmtId="0" fontId="12" fillId="82" borderId="44" applyNumberFormat="0">
      <protection locked="0"/>
    </xf>
    <xf numFmtId="0" fontId="12" fillId="82" borderId="44" applyNumberFormat="0">
      <protection locked="0"/>
    </xf>
    <xf numFmtId="0" fontId="33" fillId="80" borderId="45" applyBorder="0"/>
    <xf numFmtId="4" fontId="81" fillId="18" borderId="42" applyNumberFormat="0" applyProtection="0">
      <alignment vertical="center"/>
    </xf>
    <xf numFmtId="4" fontId="85" fillId="18" borderId="42" applyNumberFormat="0" applyProtection="0">
      <alignment vertical="center"/>
    </xf>
    <xf numFmtId="4" fontId="81" fillId="18" borderId="42" applyNumberFormat="0" applyProtection="0">
      <alignment horizontal="left" vertical="center" indent="1"/>
    </xf>
    <xf numFmtId="0" fontId="81" fillId="18" borderId="42" applyNumberFormat="0" applyProtection="0">
      <alignment horizontal="left" vertical="top" indent="1"/>
    </xf>
    <xf numFmtId="4" fontId="85" fillId="79" borderId="42" applyNumberFormat="0" applyProtection="0">
      <alignment horizontal="right" vertical="center"/>
    </xf>
    <xf numFmtId="0" fontId="81" fillId="81" borderId="42" applyNumberFormat="0" applyProtection="0">
      <alignment horizontal="left" vertical="top" indent="1"/>
    </xf>
    <xf numFmtId="4" fontId="86" fillId="83" borderId="0" applyNumberFormat="0" applyProtection="0">
      <alignment horizontal="left" vertical="center" indent="1"/>
    </xf>
    <xf numFmtId="0" fontId="34" fillId="84" borderId="44"/>
    <xf numFmtId="4" fontId="87" fillId="79" borderId="42" applyNumberFormat="0" applyProtection="0">
      <alignment horizontal="right" vertical="center"/>
    </xf>
    <xf numFmtId="0" fontId="88" fillId="0" borderId="0" applyNumberFormat="0" applyFill="0" applyBorder="0" applyAlignment="0" applyProtection="0"/>
    <xf numFmtId="0" fontId="27" fillId="4" borderId="0" applyNumberFormat="0" applyBorder="0" applyAlignment="0" applyProtection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2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29" fillId="7" borderId="35" applyNumberFormat="0" applyAlignment="0" applyProtection="0"/>
    <xf numFmtId="0" fontId="30" fillId="20" borderId="35" applyNumberFormat="0" applyAlignment="0" applyProtection="0"/>
    <xf numFmtId="0" fontId="31" fillId="20" borderId="41" applyNumberFormat="0" applyAlignment="0" applyProtection="0"/>
    <xf numFmtId="0" fontId="32" fillId="0" borderId="0" applyNumberFormat="0" applyFill="0" applyBorder="0" applyAlignment="0" applyProtection="0"/>
    <xf numFmtId="0" fontId="89" fillId="0" borderId="0" applyNumberFormat="0" applyFill="0" applyBorder="0" applyAlignment="0" applyProtection="0"/>
    <xf numFmtId="0" fontId="18" fillId="21" borderId="0" applyNumberFormat="0" applyBorder="0" applyAlignment="0" applyProtection="0"/>
    <xf numFmtId="0" fontId="18" fillId="22" borderId="0" applyNumberFormat="0" applyBorder="0" applyAlignment="0" applyProtection="0"/>
    <xf numFmtId="0" fontId="18" fillId="23" borderId="0" applyNumberFormat="0" applyBorder="0" applyAlignment="0" applyProtection="0"/>
    <xf numFmtId="0" fontId="18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24" borderId="0" applyNumberFormat="0" applyBorder="0" applyAlignment="0" applyProtection="0"/>
    <xf numFmtId="0" fontId="4" fillId="0" borderId="0"/>
    <xf numFmtId="0" fontId="6" fillId="0" borderId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</cellStyleXfs>
  <cellXfs count="134">
    <xf numFmtId="0" fontId="0" fillId="0" borderId="0" xfId="0"/>
    <xf numFmtId="0" fontId="6" fillId="0" borderId="0" xfId="43" applyFont="1" applyFill="1"/>
    <xf numFmtId="0" fontId="15" fillId="0" borderId="0" xfId="43" applyFont="1" applyFill="1"/>
    <xf numFmtId="0" fontId="6" fillId="0" borderId="0" xfId="43" applyFont="1"/>
    <xf numFmtId="3" fontId="6" fillId="0" borderId="0" xfId="43" applyNumberFormat="1" applyFont="1" applyFill="1"/>
    <xf numFmtId="0" fontId="15" fillId="0" borderId="13" xfId="43" applyFont="1" applyFill="1" applyBorder="1" applyAlignment="1">
      <alignment horizontal="right" vertical="center"/>
    </xf>
    <xf numFmtId="0" fontId="15" fillId="0" borderId="20" xfId="43" applyFont="1" applyFill="1" applyBorder="1" applyAlignment="1">
      <alignment horizontal="right" vertical="center"/>
    </xf>
    <xf numFmtId="0" fontId="15" fillId="0" borderId="19" xfId="43" applyFont="1" applyFill="1" applyBorder="1" applyAlignment="1">
      <alignment horizontal="right" vertical="center"/>
    </xf>
    <xf numFmtId="3" fontId="15" fillId="0" borderId="0" xfId="43" applyNumberFormat="1" applyFont="1" applyFill="1"/>
    <xf numFmtId="164" fontId="6" fillId="0" borderId="0" xfId="43" applyNumberFormat="1" applyFont="1" applyAlignment="1">
      <alignment horizontal="right"/>
    </xf>
    <xf numFmtId="1" fontId="6" fillId="0" borderId="0" xfId="43" applyNumberFormat="1" applyFont="1" applyFill="1"/>
    <xf numFmtId="164" fontId="6" fillId="0" borderId="0" xfId="43" applyNumberFormat="1" applyFont="1"/>
    <xf numFmtId="0" fontId="8" fillId="0" borderId="13" xfId="43" applyFont="1" applyFill="1" applyBorder="1" applyAlignment="1" applyProtection="1">
      <alignment horizontal="right" vertical="center"/>
      <protection locked="0"/>
    </xf>
    <xf numFmtId="0" fontId="8" fillId="0" borderId="20" xfId="43" applyNumberFormat="1" applyFont="1" applyFill="1" applyBorder="1" applyAlignment="1">
      <alignment horizontal="right" vertical="center"/>
    </xf>
    <xf numFmtId="0" fontId="8" fillId="0" borderId="15" xfId="43" applyNumberFormat="1" applyFont="1" applyFill="1" applyBorder="1" applyAlignment="1">
      <alignment horizontal="right" vertical="center"/>
    </xf>
    <xf numFmtId="0" fontId="8" fillId="0" borderId="19" xfId="43" applyFont="1" applyFill="1" applyBorder="1" applyAlignment="1">
      <alignment vertical="center"/>
    </xf>
    <xf numFmtId="0" fontId="8" fillId="0" borderId="17" xfId="43" applyNumberFormat="1" applyFont="1" applyFill="1" applyBorder="1" applyAlignment="1">
      <alignment horizontal="right" vertical="center"/>
    </xf>
    <xf numFmtId="0" fontId="15" fillId="0" borderId="0" xfId="43" applyFont="1" applyFill="1" applyBorder="1" applyAlignment="1">
      <alignment horizontal="right" vertical="center"/>
    </xf>
    <xf numFmtId="1" fontId="15" fillId="0" borderId="0" xfId="43" applyNumberFormat="1" applyFont="1" applyFill="1" applyBorder="1" applyAlignment="1" applyProtection="1">
      <alignment horizontal="right" vertical="center" indent="1"/>
      <protection locked="0"/>
    </xf>
    <xf numFmtId="3" fontId="15" fillId="0" borderId="0" xfId="43" applyNumberFormat="1" applyFont="1" applyFill="1" applyBorder="1" applyAlignment="1" applyProtection="1">
      <alignment horizontal="right" vertical="center" indent="1"/>
      <protection locked="0"/>
    </xf>
    <xf numFmtId="164" fontId="15" fillId="0" borderId="0" xfId="43" applyNumberFormat="1" applyFont="1" applyBorder="1" applyAlignment="1">
      <alignment horizontal="right" vertical="center" indent="1"/>
    </xf>
    <xf numFmtId="164" fontId="6" fillId="0" borderId="0" xfId="43" applyNumberFormat="1" applyFont="1" applyFill="1" applyBorder="1"/>
    <xf numFmtId="164" fontId="6" fillId="0" borderId="0" xfId="43" applyNumberFormat="1" applyFont="1" applyFill="1"/>
    <xf numFmtId="1" fontId="6" fillId="0" borderId="0" xfId="43" applyNumberFormat="1" applyFont="1"/>
    <xf numFmtId="0" fontId="6" fillId="0" borderId="0" xfId="43" applyFont="1" applyAlignment="1">
      <alignment horizontal="center"/>
    </xf>
    <xf numFmtId="1" fontId="6" fillId="0" borderId="0" xfId="43" applyNumberFormat="1" applyFont="1" applyAlignment="1">
      <alignment horizontal="center"/>
    </xf>
    <xf numFmtId="0" fontId="6" fillId="0" borderId="0" xfId="43" applyFont="1" applyAlignment="1">
      <alignment horizontal="center" wrapText="1"/>
    </xf>
    <xf numFmtId="3" fontId="6" fillId="0" borderId="0" xfId="43" applyNumberFormat="1" applyFont="1"/>
    <xf numFmtId="0" fontId="58" fillId="0" borderId="19" xfId="43" applyFont="1" applyFill="1" applyBorder="1" applyAlignment="1">
      <alignment horizontal="right" vertical="center"/>
    </xf>
    <xf numFmtId="0" fontId="58" fillId="0" borderId="34" xfId="43" applyFont="1" applyFill="1" applyBorder="1" applyAlignment="1">
      <alignment horizontal="right" vertical="center"/>
    </xf>
    <xf numFmtId="0" fontId="8" fillId="0" borderId="13" xfId="43" applyFont="1" applyFill="1" applyBorder="1" applyAlignment="1">
      <alignment vertical="center"/>
    </xf>
    <xf numFmtId="0" fontId="8" fillId="0" borderId="13" xfId="43" applyFont="1" applyFill="1" applyBorder="1" applyAlignment="1" applyProtection="1">
      <alignment vertical="center"/>
      <protection locked="0"/>
    </xf>
    <xf numFmtId="0" fontId="8" fillId="0" borderId="13" xfId="43" applyFont="1" applyFill="1" applyBorder="1" applyAlignment="1">
      <alignment horizontal="left" vertical="center" wrapText="1"/>
    </xf>
    <xf numFmtId="0" fontId="8" fillId="0" borderId="13" xfId="43" applyFont="1" applyFill="1" applyBorder="1" applyAlignment="1" applyProtection="1">
      <alignment vertical="center" wrapText="1"/>
      <protection locked="0"/>
    </xf>
    <xf numFmtId="0" fontId="8" fillId="0" borderId="13" xfId="43" applyNumberFormat="1" applyFont="1" applyFill="1" applyBorder="1" applyAlignment="1">
      <alignment horizontal="left" vertical="center"/>
    </xf>
    <xf numFmtId="1" fontId="11" fillId="0" borderId="0" xfId="43" applyNumberFormat="1" applyFont="1" applyFill="1"/>
    <xf numFmtId="1" fontId="7" fillId="0" borderId="0" xfId="43" applyNumberFormat="1" applyFont="1" applyAlignment="1">
      <alignment horizontal="centerContinuous"/>
    </xf>
    <xf numFmtId="0" fontId="6" fillId="0" borderId="0" xfId="43" applyFont="1" applyAlignment="1">
      <alignment horizontal="centerContinuous"/>
    </xf>
    <xf numFmtId="164" fontId="6" fillId="0" borderId="0" xfId="43" applyNumberFormat="1" applyFont="1" applyAlignment="1">
      <alignment horizontal="centerContinuous"/>
    </xf>
    <xf numFmtId="0" fontId="6" fillId="0" borderId="0" xfId="43" applyFont="1" applyFill="1" applyAlignment="1">
      <alignment horizontal="centerContinuous"/>
    </xf>
    <xf numFmtId="0" fontId="7" fillId="0" borderId="0" xfId="43" applyFont="1" applyAlignment="1">
      <alignment horizontal="centerContinuous"/>
    </xf>
    <xf numFmtId="0" fontId="15" fillId="0" borderId="0" xfId="43" applyFont="1" applyAlignment="1">
      <alignment horizontal="right"/>
    </xf>
    <xf numFmtId="0" fontId="8" fillId="0" borderId="0" xfId="43" applyFont="1"/>
    <xf numFmtId="3" fontId="8" fillId="0" borderId="14" xfId="43" applyNumberFormat="1" applyFont="1" applyFill="1" applyBorder="1" applyAlignment="1">
      <alignment horizontal="right" vertical="center" wrapText="1"/>
    </xf>
    <xf numFmtId="164" fontId="6" fillId="0" borderId="14" xfId="109" applyNumberFormat="1" applyFont="1" applyFill="1" applyBorder="1" applyAlignment="1">
      <alignment horizontal="right" vertical="center"/>
    </xf>
    <xf numFmtId="3" fontId="15" fillId="0" borderId="14" xfId="43" applyNumberFormat="1" applyFont="1" applyFill="1" applyBorder="1" applyAlignment="1">
      <alignment horizontal="right" vertical="center" wrapText="1"/>
    </xf>
    <xf numFmtId="3" fontId="56" fillId="0" borderId="14" xfId="0" applyNumberFormat="1" applyFont="1" applyFill="1" applyBorder="1" applyAlignment="1">
      <alignment horizontal="right" vertical="center" wrapText="1"/>
    </xf>
    <xf numFmtId="3" fontId="37" fillId="0" borderId="14" xfId="44" applyNumberFormat="1" applyFont="1" applyFill="1" applyBorder="1" applyAlignment="1">
      <alignment horizontal="right" vertical="center" wrapText="1"/>
    </xf>
    <xf numFmtId="3" fontId="15" fillId="0" borderId="14" xfId="43" applyNumberFormat="1" applyFont="1" applyFill="1" applyBorder="1" applyAlignment="1">
      <alignment horizontal="right" vertical="center"/>
    </xf>
    <xf numFmtId="3" fontId="37" fillId="0" borderId="23" xfId="44" applyNumberFormat="1" applyFont="1" applyFill="1" applyBorder="1" applyAlignment="1">
      <alignment horizontal="right" vertical="center" wrapText="1"/>
    </xf>
    <xf numFmtId="3" fontId="8" fillId="0" borderId="22" xfId="43" applyNumberFormat="1" applyFont="1" applyFill="1" applyBorder="1" applyAlignment="1">
      <alignment horizontal="right" vertical="center"/>
    </xf>
    <xf numFmtId="3" fontId="57" fillId="0" borderId="22" xfId="0" applyNumberFormat="1" applyFont="1" applyFill="1" applyBorder="1" applyAlignment="1">
      <alignment horizontal="right" vertical="center" wrapText="1"/>
    </xf>
    <xf numFmtId="3" fontId="10" fillId="0" borderId="22" xfId="44" applyNumberFormat="1" applyFont="1" applyFill="1" applyBorder="1" applyAlignment="1">
      <alignment horizontal="right" vertical="center" wrapText="1"/>
    </xf>
    <xf numFmtId="165" fontId="9" fillId="0" borderId="22" xfId="44" applyNumberFormat="1" applyFont="1" applyFill="1" applyBorder="1" applyAlignment="1">
      <alignment horizontal="right" vertical="center" wrapText="1"/>
    </xf>
    <xf numFmtId="3" fontId="15" fillId="0" borderId="22" xfId="43" applyNumberFormat="1" applyFont="1" applyFill="1" applyBorder="1" applyAlignment="1">
      <alignment horizontal="right" vertical="center"/>
    </xf>
    <xf numFmtId="3" fontId="37" fillId="0" borderId="22" xfId="44" applyNumberFormat="1" applyFont="1" applyFill="1" applyBorder="1" applyAlignment="1">
      <alignment horizontal="right" vertical="center" wrapText="1"/>
    </xf>
    <xf numFmtId="3" fontId="37" fillId="0" borderId="24" xfId="44" applyNumberFormat="1" applyFont="1" applyFill="1" applyBorder="1" applyAlignment="1">
      <alignment horizontal="right" vertical="center" wrapText="1"/>
    </xf>
    <xf numFmtId="164" fontId="6" fillId="0" borderId="22" xfId="109" applyNumberFormat="1" applyFont="1" applyFill="1" applyBorder="1" applyAlignment="1">
      <alignment horizontal="right" vertical="center"/>
    </xf>
    <xf numFmtId="3" fontId="15" fillId="0" borderId="14" xfId="43" applyNumberFormat="1" applyFont="1" applyFill="1" applyBorder="1" applyAlignment="1" applyProtection="1">
      <alignment horizontal="right" vertical="center"/>
      <protection locked="0"/>
    </xf>
    <xf numFmtId="3" fontId="15" fillId="0" borderId="22" xfId="43" applyNumberFormat="1" applyFont="1" applyFill="1" applyBorder="1" applyAlignment="1" applyProtection="1">
      <alignment horizontal="right" vertical="center"/>
      <protection locked="0"/>
    </xf>
    <xf numFmtId="3" fontId="56" fillId="0" borderId="22" xfId="0" applyNumberFormat="1" applyFont="1" applyFill="1" applyBorder="1" applyAlignment="1">
      <alignment horizontal="right" vertical="center" wrapText="1"/>
    </xf>
    <xf numFmtId="3" fontId="8" fillId="0" borderId="14" xfId="43" applyNumberFormat="1" applyFont="1" applyFill="1" applyBorder="1" applyAlignment="1" applyProtection="1">
      <alignment horizontal="right" vertical="center"/>
      <protection locked="0"/>
    </xf>
    <xf numFmtId="3" fontId="10" fillId="0" borderId="14" xfId="44" applyNumberFormat="1" applyFont="1" applyFill="1" applyBorder="1" applyAlignment="1">
      <alignment horizontal="right" vertical="center" wrapText="1"/>
    </xf>
    <xf numFmtId="3" fontId="8" fillId="0" borderId="22" xfId="43" applyNumberFormat="1" applyFont="1" applyFill="1" applyBorder="1" applyAlignment="1" applyProtection="1">
      <alignment horizontal="right" vertical="center"/>
      <protection locked="0"/>
    </xf>
    <xf numFmtId="3" fontId="15" fillId="0" borderId="14" xfId="43" applyNumberFormat="1" applyFont="1" applyFill="1" applyBorder="1" applyAlignment="1" applyProtection="1">
      <alignment horizontal="right" vertical="center" wrapText="1"/>
      <protection locked="0"/>
    </xf>
    <xf numFmtId="3" fontId="8" fillId="0" borderId="14" xfId="43" applyNumberFormat="1" applyFont="1" applyFill="1" applyBorder="1" applyAlignment="1" applyProtection="1">
      <alignment horizontal="right" vertical="center" wrapText="1"/>
      <protection locked="0"/>
    </xf>
    <xf numFmtId="3" fontId="57" fillId="0" borderId="14" xfId="0" applyNumberFormat="1" applyFont="1" applyFill="1" applyBorder="1" applyAlignment="1">
      <alignment horizontal="right" vertical="center" wrapText="1"/>
    </xf>
    <xf numFmtId="3" fontId="37" fillId="0" borderId="11" xfId="44" applyNumberFormat="1" applyFont="1" applyFill="1" applyBorder="1" applyAlignment="1">
      <alignment horizontal="right" vertical="center" wrapText="1"/>
    </xf>
    <xf numFmtId="3" fontId="58" fillId="0" borderId="14" xfId="43" applyNumberFormat="1" applyFont="1" applyFill="1" applyBorder="1" applyAlignment="1">
      <alignment horizontal="right"/>
    </xf>
    <xf numFmtId="3" fontId="10" fillId="0" borderId="11" xfId="44" applyNumberFormat="1" applyFont="1" applyFill="1" applyBorder="1" applyAlignment="1">
      <alignment horizontal="right" vertical="center" wrapText="1"/>
    </xf>
    <xf numFmtId="3" fontId="10" fillId="0" borderId="23" xfId="44" applyNumberFormat="1" applyFont="1" applyFill="1" applyBorder="1" applyAlignment="1">
      <alignment horizontal="right" vertical="center" wrapText="1"/>
    </xf>
    <xf numFmtId="3" fontId="37" fillId="0" borderId="12" xfId="44" applyNumberFormat="1" applyFont="1" applyFill="1" applyBorder="1" applyAlignment="1">
      <alignment horizontal="right" vertical="center" wrapText="1"/>
    </xf>
    <xf numFmtId="3" fontId="10" fillId="0" borderId="12" xfId="44" applyNumberFormat="1" applyFont="1" applyFill="1" applyBorder="1" applyAlignment="1">
      <alignment horizontal="right" vertical="center" wrapText="1"/>
    </xf>
    <xf numFmtId="3" fontId="10" fillId="0" borderId="24" xfId="44" applyNumberFormat="1" applyFont="1" applyFill="1" applyBorder="1" applyAlignment="1">
      <alignment horizontal="right" vertical="center" wrapText="1"/>
    </xf>
    <xf numFmtId="3" fontId="9" fillId="0" borderId="14" xfId="44" applyNumberFormat="1" applyFont="1" applyFill="1" applyBorder="1" applyAlignment="1">
      <alignment horizontal="right" vertical="center" wrapText="1"/>
    </xf>
    <xf numFmtId="3" fontId="10" fillId="0" borderId="47" xfId="44" applyNumberFormat="1" applyFont="1" applyFill="1" applyBorder="1" applyAlignment="1">
      <alignment horizontal="right" vertical="center" wrapText="1"/>
    </xf>
    <xf numFmtId="3" fontId="8" fillId="0" borderId="16" xfId="43" applyNumberFormat="1" applyFont="1" applyFill="1" applyBorder="1" applyAlignment="1" applyProtection="1">
      <alignment horizontal="right" vertical="center" wrapText="1"/>
      <protection locked="0"/>
    </xf>
    <xf numFmtId="3" fontId="57" fillId="0" borderId="16" xfId="0" applyNumberFormat="1" applyFont="1" applyFill="1" applyBorder="1" applyAlignment="1">
      <alignment horizontal="right" vertical="center" wrapText="1"/>
    </xf>
    <xf numFmtId="3" fontId="10" fillId="0" borderId="16" xfId="44" applyNumberFormat="1" applyFont="1" applyFill="1" applyBorder="1" applyAlignment="1">
      <alignment horizontal="right" vertical="center" wrapText="1"/>
    </xf>
    <xf numFmtId="3" fontId="8" fillId="0" borderId="14" xfId="43" applyNumberFormat="1" applyFont="1" applyFill="1" applyBorder="1" applyAlignment="1">
      <alignment horizontal="right" vertical="center"/>
    </xf>
    <xf numFmtId="3" fontId="8" fillId="0" borderId="18" xfId="43" applyNumberFormat="1" applyFont="1" applyFill="1" applyBorder="1" applyAlignment="1" applyProtection="1">
      <alignment horizontal="right" vertical="center"/>
      <protection locked="0"/>
    </xf>
    <xf numFmtId="164" fontId="6" fillId="0" borderId="18" xfId="109" applyNumberFormat="1" applyFont="1" applyFill="1" applyBorder="1" applyAlignment="1">
      <alignment horizontal="right" vertical="center"/>
    </xf>
    <xf numFmtId="3" fontId="39" fillId="0" borderId="0" xfId="43" applyNumberFormat="1" applyFont="1" applyFill="1"/>
    <xf numFmtId="0" fontId="90" fillId="0" borderId="0" xfId="43" applyFont="1" applyFill="1"/>
    <xf numFmtId="3" fontId="90" fillId="0" borderId="0" xfId="43" applyNumberFormat="1" applyFont="1" applyFill="1"/>
    <xf numFmtId="0" fontId="6" fillId="0" borderId="0" xfId="385" applyFont="1" applyFill="1" applyBorder="1" applyProtection="1">
      <protection locked="0"/>
    </xf>
    <xf numFmtId="1" fontId="6" fillId="0" borderId="0" xfId="385" applyNumberFormat="1" applyFont="1" applyFill="1" applyBorder="1" applyProtection="1">
      <protection locked="0"/>
    </xf>
    <xf numFmtId="0" fontId="15" fillId="0" borderId="0" xfId="385" applyFont="1" applyFill="1" applyBorder="1" applyProtection="1">
      <protection locked="0"/>
    </xf>
    <xf numFmtId="1" fontId="15" fillId="0" borderId="0" xfId="385" applyNumberFormat="1" applyFont="1" applyFill="1" applyBorder="1" applyProtection="1">
      <protection locked="0"/>
    </xf>
    <xf numFmtId="0" fontId="11" fillId="0" borderId="0" xfId="43" applyFont="1" applyFill="1"/>
    <xf numFmtId="3" fontId="8" fillId="0" borderId="14" xfId="44" applyNumberFormat="1" applyFont="1" applyFill="1" applyBorder="1" applyAlignment="1">
      <alignment horizontal="right"/>
    </xf>
    <xf numFmtId="3" fontId="8" fillId="0" borderId="23" xfId="44" applyNumberFormat="1" applyFont="1" applyFill="1" applyBorder="1" applyAlignment="1">
      <alignment horizontal="right" vertical="center"/>
    </xf>
    <xf numFmtId="164" fontId="6" fillId="0" borderId="21" xfId="109" applyNumberFormat="1" applyFont="1" applyFill="1" applyBorder="1" applyAlignment="1">
      <alignment horizontal="right" vertical="center"/>
    </xf>
    <xf numFmtId="3" fontId="8" fillId="0" borderId="23" xfId="43" applyNumberFormat="1" applyFont="1" applyFill="1" applyBorder="1" applyAlignment="1">
      <alignment horizontal="right" vertical="center" wrapText="1"/>
    </xf>
    <xf numFmtId="0" fontId="8" fillId="0" borderId="13" xfId="43" applyNumberFormat="1" applyFont="1" applyFill="1" applyBorder="1" applyAlignment="1">
      <alignment horizontal="left" vertical="center" wrapText="1"/>
    </xf>
    <xf numFmtId="164" fontId="6" fillId="0" borderId="47" xfId="109" applyNumberFormat="1" applyFont="1" applyFill="1" applyBorder="1" applyAlignment="1">
      <alignment horizontal="right" vertical="center"/>
    </xf>
    <xf numFmtId="3" fontId="10" fillId="0" borderId="0" xfId="44" applyNumberFormat="1" applyFont="1" applyFill="1" applyBorder="1" applyAlignment="1">
      <alignment horizontal="right" vertical="center" wrapText="1"/>
    </xf>
    <xf numFmtId="3" fontId="8" fillId="0" borderId="47" xfId="43" applyNumberFormat="1" applyFont="1" applyFill="1" applyBorder="1" applyAlignment="1" applyProtection="1">
      <alignment horizontal="right" vertical="center"/>
      <protection locked="0"/>
    </xf>
    <xf numFmtId="3" fontId="8" fillId="0" borderId="47" xfId="43" applyNumberFormat="1" applyFont="1" applyFill="1" applyBorder="1" applyAlignment="1">
      <alignment horizontal="right" vertical="center" wrapText="1"/>
    </xf>
    <xf numFmtId="3" fontId="8" fillId="0" borderId="48" xfId="43" applyNumberFormat="1" applyFont="1" applyFill="1" applyBorder="1" applyAlignment="1">
      <alignment horizontal="right" vertical="center" wrapText="1"/>
    </xf>
    <xf numFmtId="0" fontId="8" fillId="0" borderId="46" xfId="43" applyFont="1" applyFill="1" applyBorder="1" applyAlignment="1" applyProtection="1">
      <alignment vertical="center"/>
      <protection locked="0"/>
    </xf>
    <xf numFmtId="3" fontId="10" fillId="0" borderId="48" xfId="44" applyNumberFormat="1" applyFont="1" applyFill="1" applyBorder="1" applyAlignment="1">
      <alignment horizontal="right" vertical="center" wrapText="1"/>
    </xf>
    <xf numFmtId="0" fontId="8" fillId="0" borderId="49" xfId="43" applyFont="1" applyFill="1" applyBorder="1" applyAlignment="1">
      <alignment horizontal="left" vertical="center" wrapText="1"/>
    </xf>
    <xf numFmtId="3" fontId="57" fillId="0" borderId="47" xfId="0" applyNumberFormat="1" applyFont="1" applyFill="1" applyBorder="1" applyAlignment="1">
      <alignment horizontal="right" vertical="center" wrapText="1"/>
    </xf>
    <xf numFmtId="3" fontId="10" fillId="0" borderId="50" xfId="44" applyNumberFormat="1" applyFont="1" applyFill="1" applyBorder="1" applyAlignment="1">
      <alignment horizontal="right" vertical="center" wrapText="1"/>
    </xf>
    <xf numFmtId="3" fontId="8" fillId="0" borderId="21" xfId="43" applyNumberFormat="1" applyFont="1" applyFill="1" applyBorder="1" applyAlignment="1">
      <alignment horizontal="right" vertical="center"/>
    </xf>
    <xf numFmtId="3" fontId="8" fillId="0" borderId="23" xfId="43" applyNumberFormat="1" applyFont="1" applyFill="1" applyBorder="1" applyAlignment="1">
      <alignment horizontal="right" vertical="center"/>
    </xf>
    <xf numFmtId="0" fontId="91" fillId="85" borderId="44" xfId="43" applyFont="1" applyFill="1" applyBorder="1" applyAlignment="1">
      <alignment horizontal="center" wrapText="1"/>
    </xf>
    <xf numFmtId="0" fontId="91" fillId="86" borderId="44" xfId="43" applyFont="1" applyFill="1" applyBorder="1" applyAlignment="1">
      <alignment horizontal="center" vertical="center"/>
    </xf>
    <xf numFmtId="3" fontId="92" fillId="0" borderId="44" xfId="43" applyNumberFormat="1" applyFont="1" applyBorder="1"/>
    <xf numFmtId="3" fontId="92" fillId="0" borderId="44" xfId="43" applyNumberFormat="1" applyFont="1" applyFill="1" applyBorder="1"/>
    <xf numFmtId="3" fontId="93" fillId="0" borderId="44" xfId="43" applyNumberFormat="1" applyFont="1" applyFill="1" applyBorder="1"/>
    <xf numFmtId="3" fontId="93" fillId="0" borderId="44" xfId="43" applyNumberFormat="1" applyFont="1" applyBorder="1"/>
    <xf numFmtId="3" fontId="93" fillId="0" borderId="44" xfId="43" applyNumberFormat="1" applyFont="1" applyBorder="1" applyAlignment="1">
      <alignment vertical="center"/>
    </xf>
    <xf numFmtId="0" fontId="94" fillId="0" borderId="0" xfId="43" applyFont="1"/>
    <xf numFmtId="1" fontId="8" fillId="0" borderId="51" xfId="43" applyNumberFormat="1" applyFont="1" applyBorder="1" applyAlignment="1">
      <alignment horizontal="center" vertical="center"/>
    </xf>
    <xf numFmtId="0" fontId="8" fillId="0" borderId="51" xfId="43" applyFont="1" applyBorder="1" applyAlignment="1">
      <alignment horizontal="center" vertical="center"/>
    </xf>
    <xf numFmtId="0" fontId="8" fillId="0" borderId="51" xfId="43" applyFont="1" applyFill="1" applyBorder="1" applyAlignment="1">
      <alignment horizontal="center" vertical="center" wrapText="1"/>
    </xf>
    <xf numFmtId="0" fontId="8" fillId="0" borderId="52" xfId="43" applyFont="1" applyFill="1" applyBorder="1" applyAlignment="1">
      <alignment horizontal="center" vertical="center" wrapText="1"/>
    </xf>
    <xf numFmtId="164" fontId="6" fillId="0" borderId="51" xfId="43" applyNumberFormat="1" applyFont="1" applyBorder="1" applyAlignment="1">
      <alignment horizontal="center" wrapText="1"/>
    </xf>
    <xf numFmtId="164" fontId="8" fillId="0" borderId="53" xfId="43" applyNumberFormat="1" applyFont="1" applyBorder="1" applyAlignment="1">
      <alignment horizontal="center" vertical="center" wrapText="1"/>
    </xf>
    <xf numFmtId="0" fontId="6" fillId="0" borderId="0" xfId="43" applyFont="1" applyAlignment="1">
      <alignment horizontal="right"/>
    </xf>
    <xf numFmtId="164" fontId="6" fillId="0" borderId="16" xfId="109" applyNumberFormat="1" applyFont="1" applyFill="1" applyBorder="1" applyAlignment="1">
      <alignment horizontal="right" vertical="center"/>
    </xf>
    <xf numFmtId="0" fontId="92" fillId="0" borderId="44" xfId="43" applyFont="1" applyFill="1" applyBorder="1"/>
    <xf numFmtId="3" fontId="8" fillId="0" borderId="54" xfId="109" applyNumberFormat="1" applyFont="1" applyFill="1" applyBorder="1" applyAlignment="1">
      <alignment horizontal="right" vertical="center"/>
    </xf>
    <xf numFmtId="3" fontId="8" fillId="0" borderId="23" xfId="109" applyNumberFormat="1" applyFont="1" applyFill="1" applyBorder="1" applyAlignment="1">
      <alignment horizontal="right" vertical="center"/>
    </xf>
    <xf numFmtId="3" fontId="15" fillId="0" borderId="23" xfId="109" applyNumberFormat="1" applyFont="1" applyFill="1" applyBorder="1" applyAlignment="1">
      <alignment horizontal="right" vertical="center"/>
    </xf>
    <xf numFmtId="3" fontId="9" fillId="0" borderId="24" xfId="44" applyNumberFormat="1" applyFont="1" applyFill="1" applyBorder="1" applyAlignment="1">
      <alignment horizontal="right" vertical="center" wrapText="1"/>
    </xf>
    <xf numFmtId="3" fontId="15" fillId="0" borderId="24" xfId="109" applyNumberFormat="1" applyFont="1" applyFill="1" applyBorder="1" applyAlignment="1">
      <alignment horizontal="right" vertical="center"/>
    </xf>
    <xf numFmtId="3" fontId="6" fillId="0" borderId="24" xfId="109" applyNumberFormat="1" applyFont="1" applyFill="1" applyBorder="1" applyAlignment="1">
      <alignment horizontal="right" vertical="center"/>
    </xf>
    <xf numFmtId="3" fontId="6" fillId="0" borderId="23" xfId="109" applyNumberFormat="1" applyFont="1" applyFill="1" applyBorder="1" applyAlignment="1">
      <alignment horizontal="right" vertical="center"/>
    </xf>
    <xf numFmtId="3" fontId="6" fillId="0" borderId="55" xfId="109" applyNumberFormat="1" applyFont="1" applyFill="1" applyBorder="1" applyAlignment="1">
      <alignment horizontal="right" vertical="center"/>
    </xf>
    <xf numFmtId="164" fontId="8" fillId="0" borderId="14" xfId="109" applyNumberFormat="1" applyFont="1" applyFill="1" applyBorder="1" applyAlignment="1">
      <alignment horizontal="right" vertical="center"/>
    </xf>
    <xf numFmtId="164" fontId="8" fillId="0" borderId="47" xfId="109" applyNumberFormat="1" applyFont="1" applyFill="1" applyBorder="1" applyAlignment="1">
      <alignment horizontal="right" vertical="center"/>
    </xf>
  </cellXfs>
  <cellStyles count="388">
    <cellStyle name="¬µrka" xfId="1"/>
    <cellStyle name="0_mezer" xfId="113"/>
    <cellStyle name="0_mezer_Tabulky_FV" xfId="114"/>
    <cellStyle name="0_mezer_Tabulky_FV_web" xfId="115"/>
    <cellStyle name="1_mezera" xfId="116"/>
    <cellStyle name="2_mezery" xfId="117"/>
    <cellStyle name="2_mezeryT" xfId="118"/>
    <cellStyle name="20 % – Zvýraznění1" xfId="2" builtinId="30" customBuiltin="1"/>
    <cellStyle name="20 % – Zvýraznění1 2" xfId="86"/>
    <cellStyle name="20 % – Zvýraznění1 2 2" xfId="119"/>
    <cellStyle name="20 % – Zvýraznění1 2_EU tab textová část SR 2016  (2)" xfId="120"/>
    <cellStyle name="20 % – Zvýraznění1 3" xfId="121"/>
    <cellStyle name="20 % – Zvýraznění2" xfId="3" builtinId="34" customBuiltin="1"/>
    <cellStyle name="20 % – Zvýraznění2 2" xfId="90"/>
    <cellStyle name="20 % – Zvýraznění2 2 2" xfId="122"/>
    <cellStyle name="20 % – Zvýraznění2 2_EU tab textová část SR 2016  (2)" xfId="123"/>
    <cellStyle name="20 % – Zvýraznění2 3" xfId="124"/>
    <cellStyle name="20 % – Zvýraznění3" xfId="4" builtinId="38" customBuiltin="1"/>
    <cellStyle name="20 % – Zvýraznění3 2" xfId="94"/>
    <cellStyle name="20 % – Zvýraznění3 2 2" xfId="125"/>
    <cellStyle name="20 % – Zvýraznění3 2_EU tab textová část SR 2016  (2)" xfId="126"/>
    <cellStyle name="20 % – Zvýraznění3 3" xfId="127"/>
    <cellStyle name="20 % – Zvýraznění4" xfId="5" builtinId="42" customBuiltin="1"/>
    <cellStyle name="20 % – Zvýraznění4 2" xfId="98"/>
    <cellStyle name="20 % – Zvýraznění4 2 2" xfId="128"/>
    <cellStyle name="20 % – Zvýraznění4 2_EU tab textová část SR 2016  (2)" xfId="129"/>
    <cellStyle name="20 % – Zvýraznění4 3" xfId="130"/>
    <cellStyle name="20 % – Zvýraznění5" xfId="6" builtinId="46" customBuiltin="1"/>
    <cellStyle name="20 % – Zvýraznění5 2" xfId="102"/>
    <cellStyle name="20 % – Zvýraznění5 2 2" xfId="131"/>
    <cellStyle name="20 % – Zvýraznění5 2_EU tab textová část SR 2016  (2)" xfId="132"/>
    <cellStyle name="20 % – Zvýraznění5 3" xfId="133"/>
    <cellStyle name="20 % – Zvýraznění6" xfId="7" builtinId="50" customBuiltin="1"/>
    <cellStyle name="20 % – Zvýraznění6 2" xfId="106"/>
    <cellStyle name="20 % – Zvýraznění6 2 2" xfId="134"/>
    <cellStyle name="20 % – Zvýraznění6 2_EU tab textová část SR 2016  (2)" xfId="135"/>
    <cellStyle name="20 % – Zvýraznění6 3" xfId="136"/>
    <cellStyle name="20% - Accent1" xfId="137"/>
    <cellStyle name="20% - Accent2" xfId="138"/>
    <cellStyle name="20% - Accent3" xfId="139"/>
    <cellStyle name="20% - Accent4" xfId="140"/>
    <cellStyle name="20% - Accent5" xfId="141"/>
    <cellStyle name="20% - Accent6" xfId="142"/>
    <cellStyle name="3_mezery" xfId="143"/>
    <cellStyle name="40 % – Zvýraznění1" xfId="8" builtinId="31" customBuiltin="1"/>
    <cellStyle name="40 % – Zvýraznění1 2" xfId="87"/>
    <cellStyle name="40 % – Zvýraznění1 2 2" xfId="144"/>
    <cellStyle name="40 % – Zvýraznění1 2_EU tab textová část SR 2016  (2)" xfId="145"/>
    <cellStyle name="40 % – Zvýraznění1 3" xfId="146"/>
    <cellStyle name="40 % – Zvýraznění2" xfId="9" builtinId="35" customBuiltin="1"/>
    <cellStyle name="40 % – Zvýraznění2 2" xfId="91"/>
    <cellStyle name="40 % – Zvýraznění2 2 2" xfId="147"/>
    <cellStyle name="40 % – Zvýraznění2 2_EU tab textová část SR 2016  (2)" xfId="148"/>
    <cellStyle name="40 % – Zvýraznění2 3" xfId="149"/>
    <cellStyle name="40 % – Zvýraznění3" xfId="10" builtinId="39" customBuiltin="1"/>
    <cellStyle name="40 % – Zvýraznění3 2" xfId="95"/>
    <cellStyle name="40 % – Zvýraznění3 2 2" xfId="150"/>
    <cellStyle name="40 % – Zvýraznění3 2_EU tab textová část SR 2016  (2)" xfId="151"/>
    <cellStyle name="40 % – Zvýraznění3 3" xfId="152"/>
    <cellStyle name="40 % – Zvýraznění4" xfId="11" builtinId="43" customBuiltin="1"/>
    <cellStyle name="40 % – Zvýraznění4 2" xfId="99"/>
    <cellStyle name="40 % – Zvýraznění4 2 2" xfId="153"/>
    <cellStyle name="40 % – Zvýraznění4 2_EU tab textová část SR 2016  (2)" xfId="154"/>
    <cellStyle name="40 % – Zvýraznění4 3" xfId="155"/>
    <cellStyle name="40 % – Zvýraznění5" xfId="12" builtinId="47" customBuiltin="1"/>
    <cellStyle name="40 % – Zvýraznění5 2" xfId="103"/>
    <cellStyle name="40 % – Zvýraznění5 2 2" xfId="156"/>
    <cellStyle name="40 % – Zvýraznění5 2_EU tab textová část SR 2016  (2)" xfId="157"/>
    <cellStyle name="40 % – Zvýraznění5 3" xfId="158"/>
    <cellStyle name="40 % – Zvýraznění6" xfId="13" builtinId="51" customBuiltin="1"/>
    <cellStyle name="40 % – Zvýraznění6 2" xfId="107"/>
    <cellStyle name="40 % – Zvýraznění6 2 2" xfId="159"/>
    <cellStyle name="40 % – Zvýraznění6 2_EU tab textová část SR 2016  (2)" xfId="160"/>
    <cellStyle name="40 % – Zvýraznění6 3" xfId="161"/>
    <cellStyle name="40% - Accent1" xfId="162"/>
    <cellStyle name="40% - Accent2" xfId="163"/>
    <cellStyle name="40% - Accent3" xfId="164"/>
    <cellStyle name="40% - Accent4" xfId="165"/>
    <cellStyle name="40% - Accent5" xfId="166"/>
    <cellStyle name="40% - Accent6" xfId="167"/>
    <cellStyle name="60 % – Zvýraznění1" xfId="14" builtinId="32" customBuiltin="1"/>
    <cellStyle name="60 % – Zvýraznění1 2" xfId="88"/>
    <cellStyle name="60 % – Zvýraznění1 3" xfId="168"/>
    <cellStyle name="60 % – Zvýraznění2" xfId="15" builtinId="36" customBuiltin="1"/>
    <cellStyle name="60 % – Zvýraznění2 2" xfId="92"/>
    <cellStyle name="60 % – Zvýraznění2 3" xfId="169"/>
    <cellStyle name="60 % – Zvýraznění3" xfId="16" builtinId="40" customBuiltin="1"/>
    <cellStyle name="60 % – Zvýraznění3 2" xfId="96"/>
    <cellStyle name="60 % – Zvýraznění3 3" xfId="170"/>
    <cellStyle name="60 % – Zvýraznění4" xfId="17" builtinId="44" customBuiltin="1"/>
    <cellStyle name="60 % – Zvýraznění4 2" xfId="100"/>
    <cellStyle name="60 % – Zvýraznění4 3" xfId="171"/>
    <cellStyle name="60 % – Zvýraznění5" xfId="18" builtinId="48" customBuiltin="1"/>
    <cellStyle name="60 % – Zvýraznění5 2" xfId="104"/>
    <cellStyle name="60 % – Zvýraznění5 3" xfId="172"/>
    <cellStyle name="60 % – Zvýraznění6" xfId="19" builtinId="52" customBuiltin="1"/>
    <cellStyle name="60 % – Zvýraznění6 2" xfId="108"/>
    <cellStyle name="60 % – Zvýraznění6 3" xfId="173"/>
    <cellStyle name="60% - Accent1" xfId="174"/>
    <cellStyle name="60% - Accent2" xfId="175"/>
    <cellStyle name="60% - Accent3" xfId="176"/>
    <cellStyle name="60% - Accent4" xfId="177"/>
    <cellStyle name="60% - Accent5" xfId="178"/>
    <cellStyle name="60% - Accent6" xfId="179"/>
    <cellStyle name="Accent1" xfId="180"/>
    <cellStyle name="Accent1 - 20%" xfId="181"/>
    <cellStyle name="Accent1 - 40%" xfId="182"/>
    <cellStyle name="Accent1 - 60%" xfId="183"/>
    <cellStyle name="Accent2" xfId="184"/>
    <cellStyle name="Accent2 - 20%" xfId="185"/>
    <cellStyle name="Accent2 - 40%" xfId="186"/>
    <cellStyle name="Accent2 - 60%" xfId="187"/>
    <cellStyle name="Accent3" xfId="188"/>
    <cellStyle name="Accent3 - 20%" xfId="189"/>
    <cellStyle name="Accent3 - 40%" xfId="190"/>
    <cellStyle name="Accent3 - 60%" xfId="191"/>
    <cellStyle name="Accent4" xfId="192"/>
    <cellStyle name="Accent4 - 20%" xfId="193"/>
    <cellStyle name="Accent4 - 40%" xfId="194"/>
    <cellStyle name="Accent4 - 60%" xfId="195"/>
    <cellStyle name="Accent5" xfId="196"/>
    <cellStyle name="Accent5 - 20%" xfId="197"/>
    <cellStyle name="Accent5 - 40%" xfId="198"/>
    <cellStyle name="Accent5 - 60%" xfId="199"/>
    <cellStyle name="Accent6" xfId="200"/>
    <cellStyle name="Accent6 - 20%" xfId="201"/>
    <cellStyle name="Accent6 - 40%" xfId="202"/>
    <cellStyle name="Accent6 - 60%" xfId="203"/>
    <cellStyle name="Bad" xfId="204"/>
    <cellStyle name="Calculation" xfId="205"/>
    <cellStyle name="Celkem" xfId="20" builtinId="25" customBuiltin="1"/>
    <cellStyle name="Celkem 2" xfId="84"/>
    <cellStyle name="Celkem 3" xfId="206"/>
    <cellStyle name="CISPUB0" xfId="207"/>
    <cellStyle name="Comma" xfId="21"/>
    <cellStyle name="Currency" xfId="22"/>
    <cellStyle name="Čárka 2" xfId="386"/>
    <cellStyle name="čárky [0]_01Nadlimity2007_2009PF_K" xfId="208"/>
    <cellStyle name="čárky 2" xfId="209"/>
    <cellStyle name="čárky 2 2" xfId="210"/>
    <cellStyle name="čárky bez des. míst 2" xfId="211"/>
    <cellStyle name="čárky bez des. míst 3" xfId="212"/>
    <cellStyle name="Čárky bez des. míst 4" xfId="387"/>
    <cellStyle name="Date" xfId="23"/>
    <cellStyle name="Datum" xfId="24"/>
    <cellStyle name="Emphasis 1" xfId="213"/>
    <cellStyle name="Emphasis 2" xfId="214"/>
    <cellStyle name="Emphasis 3" xfId="215"/>
    <cellStyle name="Explanatory Text" xfId="216"/>
    <cellStyle name="Fixed" xfId="25"/>
    <cellStyle name="Good" xfId="217"/>
    <cellStyle name="Heading 1" xfId="218"/>
    <cellStyle name="Heading 2" xfId="219"/>
    <cellStyle name="Heading 3" xfId="220"/>
    <cellStyle name="Heading 4" xfId="221"/>
    <cellStyle name="Heading1" xfId="26"/>
    <cellStyle name="Heading2" xfId="27"/>
    <cellStyle name="Check Cell" xfId="222"/>
    <cellStyle name="Chybně" xfId="28" builtinId="27" customBuiltin="1"/>
    <cellStyle name="Chybně 2" xfId="74"/>
    <cellStyle name="Chybně 3" xfId="223"/>
    <cellStyle name="Input" xfId="224"/>
    <cellStyle name="Kontrolní buňka" xfId="29" builtinId="23" customBuiltin="1"/>
    <cellStyle name="Kontrolní buňka 2" xfId="80"/>
    <cellStyle name="Kontrolní buňka 3" xfId="225"/>
    <cellStyle name="Linked Cell" xfId="226"/>
    <cellStyle name="M·na" xfId="30"/>
    <cellStyle name="Nadpis 1" xfId="31" builtinId="16" customBuiltin="1"/>
    <cellStyle name="Nadpis 1 2" xfId="69"/>
    <cellStyle name="Nadpis 1 3" xfId="227"/>
    <cellStyle name="Nadpis 2" xfId="32" builtinId="17" customBuiltin="1"/>
    <cellStyle name="Nadpis 2 2" xfId="70"/>
    <cellStyle name="Nadpis 2 3" xfId="228"/>
    <cellStyle name="Nadpis 3" xfId="33" builtinId="18" customBuiltin="1"/>
    <cellStyle name="Nadpis 3 2" xfId="71"/>
    <cellStyle name="Nadpis 3 3" xfId="229"/>
    <cellStyle name="Nadpis 4" xfId="34" builtinId="19" customBuiltin="1"/>
    <cellStyle name="Nadpis 4 2" xfId="72"/>
    <cellStyle name="Nadpis 4 3" xfId="230"/>
    <cellStyle name="Nadpis1" xfId="35"/>
    <cellStyle name="Nadpis2" xfId="36"/>
    <cellStyle name="Název" xfId="37" builtinId="15" customBuiltin="1"/>
    <cellStyle name="Název 2" xfId="68"/>
    <cellStyle name="Název 3" xfId="231"/>
    <cellStyle name="Neutral" xfId="232"/>
    <cellStyle name="Neutrální" xfId="38" builtinId="28" customBuiltin="1"/>
    <cellStyle name="Neutrální 2" xfId="75"/>
    <cellStyle name="Neutrální 3" xfId="233"/>
    <cellStyle name="Normal_Tableau1" xfId="39"/>
    <cellStyle name="Normální" xfId="0" builtinId="0"/>
    <cellStyle name="normální 10" xfId="234"/>
    <cellStyle name="normální 11" xfId="235"/>
    <cellStyle name="normální 12" xfId="236"/>
    <cellStyle name="normální 13" xfId="237"/>
    <cellStyle name="normální 14" xfId="238"/>
    <cellStyle name="Normální 15" xfId="239"/>
    <cellStyle name="Normální 15 2" xfId="240"/>
    <cellStyle name="Normální 15_EU tab textová část SR 2016  (2)" xfId="241"/>
    <cellStyle name="Normální 16" xfId="242"/>
    <cellStyle name="Normální 17" xfId="243"/>
    <cellStyle name="Normální 18" xfId="244"/>
    <cellStyle name="Normální 19" xfId="245"/>
    <cellStyle name="Normální 19 2" xfId="246"/>
    <cellStyle name="Normální 19_EU tab textová část SR 2016  (2)" xfId="247"/>
    <cellStyle name="Normální 2" xfId="40"/>
    <cellStyle name="Normální 2 2" xfId="248"/>
    <cellStyle name="normální 2 2 2" xfId="249"/>
    <cellStyle name="normální 2 2 2 2" xfId="250"/>
    <cellStyle name="normální 2 2 2_EU tab textová část SR 2016  (2)" xfId="251"/>
    <cellStyle name="normální 2 2 3" xfId="252"/>
    <cellStyle name="normální 2 2 4" xfId="253"/>
    <cellStyle name="Normální 2 2 5" xfId="254"/>
    <cellStyle name="normální 2 2_EU tab textová část SR 2016  (2)" xfId="255"/>
    <cellStyle name="normální 2 3" xfId="256"/>
    <cellStyle name="normální 2 4" xfId="257"/>
    <cellStyle name="Normální 2 5" xfId="258"/>
    <cellStyle name="normální 2_MŠMT pro SZÚ" xfId="259"/>
    <cellStyle name="Normální 20" xfId="41"/>
    <cellStyle name="Normální 21" xfId="260"/>
    <cellStyle name="Normální 3" xfId="42"/>
    <cellStyle name="Normální 3 2" xfId="261"/>
    <cellStyle name="normální 3 2 2" xfId="262"/>
    <cellStyle name="normální 3 2_EU tab textová část SR 2016  (2)" xfId="263"/>
    <cellStyle name="Normální 3 3" xfId="264"/>
    <cellStyle name="Normální 3 4" xfId="265"/>
    <cellStyle name="Normální 3 5" xfId="384"/>
    <cellStyle name="normální 3_MŠMT pro SZÚ" xfId="266"/>
    <cellStyle name="Normální 4" xfId="67"/>
    <cellStyle name="normální 4 2" xfId="267"/>
    <cellStyle name="normální 4 2 2" xfId="268"/>
    <cellStyle name="normální 4 2_EU tab textová část SR 2016  (2)" xfId="269"/>
    <cellStyle name="Normální 4 3" xfId="270"/>
    <cellStyle name="normální 4_Tab č  9 MŠMT22.2.KV" xfId="271"/>
    <cellStyle name="Normální 5" xfId="111"/>
    <cellStyle name="normální 5 2" xfId="272"/>
    <cellStyle name="normální 5 2 2" xfId="273"/>
    <cellStyle name="normální 5 2_EU tab textová část SR 2016  (2)" xfId="274"/>
    <cellStyle name="normální 5 3" xfId="275"/>
    <cellStyle name="normální 5 4" xfId="276"/>
    <cellStyle name="normální 5_EU tab textová část SR 2016  (2)" xfId="277"/>
    <cellStyle name="Normální 6" xfId="278"/>
    <cellStyle name="normální 6 2" xfId="279"/>
    <cellStyle name="normální 6 2 2" xfId="280"/>
    <cellStyle name="normální 6 2_EU tab textová část SR 2016  (2)" xfId="281"/>
    <cellStyle name="normální 6 3" xfId="282"/>
    <cellStyle name="normální 6_MŠMT pro SZÚ" xfId="283"/>
    <cellStyle name="normální 7" xfId="284"/>
    <cellStyle name="normální 7 2" xfId="285"/>
    <cellStyle name="normální 7_EU tab textová část SR 2016  (2)" xfId="286"/>
    <cellStyle name="Normální 8" xfId="110"/>
    <cellStyle name="Normální 8 2" xfId="112"/>
    <cellStyle name="normální 9" xfId="287"/>
    <cellStyle name="normální 9 2" xfId="288"/>
    <cellStyle name="normální 9_EU tab textová část SR 2016  (2)" xfId="289"/>
    <cellStyle name="normální_7-bilance2009-test" xfId="43"/>
    <cellStyle name="normální_VaV -17" xfId="44"/>
    <cellStyle name="normální_VVaI 2011září PSP pro 11 2" xfId="385"/>
    <cellStyle name="Note" xfId="290"/>
    <cellStyle name="Note 2" xfId="291"/>
    <cellStyle name="Output" xfId="292"/>
    <cellStyle name="Percent" xfId="45"/>
    <cellStyle name="Pevní" xfId="46"/>
    <cellStyle name="Poznámka" xfId="47" builtinId="10" customBuiltin="1"/>
    <cellStyle name="Poznámka 2" xfId="82"/>
    <cellStyle name="Poznámka 2 2" xfId="293"/>
    <cellStyle name="Poznámka 3" xfId="294"/>
    <cellStyle name="Poznámka 4" xfId="295"/>
    <cellStyle name="procent 2" xfId="296"/>
    <cellStyle name="procent 3" xfId="297"/>
    <cellStyle name="procent 3 2" xfId="298"/>
    <cellStyle name="procent 3 2 2" xfId="299"/>
    <cellStyle name="procent 3 3" xfId="300"/>
    <cellStyle name="Procenta" xfId="109" builtinId="5"/>
    <cellStyle name="Procenta 2" xfId="301"/>
    <cellStyle name="Propojená buňka" xfId="48" builtinId="24" customBuiltin="1"/>
    <cellStyle name="Propojená buňka 2" xfId="79"/>
    <cellStyle name="Propojená buňka 3" xfId="302"/>
    <cellStyle name="SAPBEXaggData" xfId="49"/>
    <cellStyle name="SAPBEXaggDataEmph" xfId="303"/>
    <cellStyle name="SAPBEXaggItem" xfId="50"/>
    <cellStyle name="SAPBEXaggItemX" xfId="304"/>
    <cellStyle name="SAPBEXexcBad7" xfId="305"/>
    <cellStyle name="SAPBEXexcBad8" xfId="306"/>
    <cellStyle name="SAPBEXexcBad9" xfId="307"/>
    <cellStyle name="SAPBEXexcCritical4" xfId="308"/>
    <cellStyle name="SAPBEXexcCritical5" xfId="309"/>
    <cellStyle name="SAPBEXexcCritical6" xfId="310"/>
    <cellStyle name="SAPBEXexcGood1" xfId="311"/>
    <cellStyle name="SAPBEXexcGood2" xfId="312"/>
    <cellStyle name="SAPBEXexcGood3" xfId="313"/>
    <cellStyle name="SAPBEXfilterDrill" xfId="314"/>
    <cellStyle name="SAPBEXFilterInfo1" xfId="315"/>
    <cellStyle name="SAPBEXFilterInfo2" xfId="316"/>
    <cellStyle name="SAPBEXFilterInfoHlavicka" xfId="317"/>
    <cellStyle name="SAPBEXfilterItem" xfId="318"/>
    <cellStyle name="SAPBEXfilterText" xfId="319"/>
    <cellStyle name="SAPBEXformats" xfId="320"/>
    <cellStyle name="SAPBEXheaderItem" xfId="321"/>
    <cellStyle name="SAPBEXheaderText" xfId="322"/>
    <cellStyle name="SAPBEXHLevel0" xfId="323"/>
    <cellStyle name="SAPBEXHLevel0 2" xfId="324"/>
    <cellStyle name="SAPBEXHLevel0_EU tab textová část SR 2016  (2)" xfId="325"/>
    <cellStyle name="SAPBEXHLevel0X" xfId="326"/>
    <cellStyle name="SAPBEXHLevel0X 2" xfId="327"/>
    <cellStyle name="SAPBEXHLevel0X_EU tab textová část SR 2016  (2)" xfId="328"/>
    <cellStyle name="SAPBEXHLevel1" xfId="329"/>
    <cellStyle name="SAPBEXHLevel1 2" xfId="330"/>
    <cellStyle name="SAPBEXHLevel1_EU tab textová část SR 2016  (2)" xfId="331"/>
    <cellStyle name="SAPBEXHLevel1X" xfId="332"/>
    <cellStyle name="SAPBEXHLevel1X 2" xfId="333"/>
    <cellStyle name="SAPBEXHLevel1X_EU tab textová část SR 2016  (2)" xfId="334"/>
    <cellStyle name="SAPBEXHLevel2" xfId="335"/>
    <cellStyle name="SAPBEXHLevel2 2" xfId="336"/>
    <cellStyle name="SAPBEXHLevel2_EU tab textová část SR 2016  (2)" xfId="337"/>
    <cellStyle name="SAPBEXHLevel2X" xfId="338"/>
    <cellStyle name="SAPBEXHLevel2X 2" xfId="339"/>
    <cellStyle name="SAPBEXHLevel2X_EU tab textová část SR 2016  (2)" xfId="340"/>
    <cellStyle name="SAPBEXHLevel3" xfId="341"/>
    <cellStyle name="SAPBEXHLevel3 2" xfId="342"/>
    <cellStyle name="SAPBEXHLevel3_EU tab textová část SR 2016  (2)" xfId="343"/>
    <cellStyle name="SAPBEXHLevel3X" xfId="344"/>
    <cellStyle name="SAPBEXHLevel3X 2" xfId="345"/>
    <cellStyle name="SAPBEXHLevel3X_EU tab textová část SR 2016  (2)" xfId="346"/>
    <cellStyle name="SAPBEXchaText" xfId="51"/>
    <cellStyle name="SAPBEXinputData" xfId="347"/>
    <cellStyle name="SAPBEXinputData 2" xfId="348"/>
    <cellStyle name="SAPBEXinputData_EU tab textová část SR 2016  (2)" xfId="349"/>
    <cellStyle name="SAPBEXItemHeader" xfId="350"/>
    <cellStyle name="SAPBEXresData" xfId="351"/>
    <cellStyle name="SAPBEXresDataEmph" xfId="352"/>
    <cellStyle name="SAPBEXresItem" xfId="353"/>
    <cellStyle name="SAPBEXresItemX" xfId="354"/>
    <cellStyle name="SAPBEXstdData" xfId="52"/>
    <cellStyle name="SAPBEXstdDataEmph" xfId="355"/>
    <cellStyle name="SAPBEXstdItem" xfId="53"/>
    <cellStyle name="SAPBEXstdItemX" xfId="356"/>
    <cellStyle name="SAPBEXtitle" xfId="357"/>
    <cellStyle name="SAPBEXunassignedItem" xfId="358"/>
    <cellStyle name="SAPBEXundefined" xfId="359"/>
    <cellStyle name="Sheet Title" xfId="360"/>
    <cellStyle name="Správně" xfId="54" builtinId="26" customBuiltin="1"/>
    <cellStyle name="Správně 2" xfId="73"/>
    <cellStyle name="Správně 3" xfId="361"/>
    <cellStyle name="Styl 1" xfId="362"/>
    <cellStyle name="Styl 1 2" xfId="363"/>
    <cellStyle name="Styl 1_EU tab textová část SR 2016  (2)" xfId="364"/>
    <cellStyle name="Styl 2" xfId="365"/>
    <cellStyle name="Styl 2 2" xfId="366"/>
    <cellStyle name="Styl 2_EU tab textová část SR 2016  (2)" xfId="367"/>
    <cellStyle name="Styl 3" xfId="368"/>
    <cellStyle name="Styl 3 2" xfId="369"/>
    <cellStyle name="Styl 3_EU tab textová část SR 2016  (2)" xfId="370"/>
    <cellStyle name="Text upozornění" xfId="55" builtinId="11" customBuiltin="1"/>
    <cellStyle name="Text upozornění 2" xfId="81"/>
    <cellStyle name="Text upozornění 3" xfId="371"/>
    <cellStyle name="Title" xfId="372"/>
    <cellStyle name="Total" xfId="56"/>
    <cellStyle name="Vstup" xfId="57" builtinId="20" customBuiltin="1"/>
    <cellStyle name="Vstup 2" xfId="76"/>
    <cellStyle name="Vstup 3" xfId="373"/>
    <cellStyle name="Výpočet" xfId="58" builtinId="22" customBuiltin="1"/>
    <cellStyle name="Výpočet 2" xfId="78"/>
    <cellStyle name="Výpočet 3" xfId="374"/>
    <cellStyle name="Výstup" xfId="59" builtinId="21" customBuiltin="1"/>
    <cellStyle name="Výstup 2" xfId="77"/>
    <cellStyle name="Výstup 3" xfId="375"/>
    <cellStyle name="Vysvětlující text" xfId="60" builtinId="53" customBuiltin="1"/>
    <cellStyle name="Vysvětlující text 2" xfId="83"/>
    <cellStyle name="Vysvětlující text 3" xfId="376"/>
    <cellStyle name="Warning Text" xfId="377"/>
    <cellStyle name="Zvýraznění 1" xfId="61" builtinId="29" customBuiltin="1"/>
    <cellStyle name="Zvýraznění 1 2" xfId="85"/>
    <cellStyle name="Zvýraznění 1 3" xfId="378"/>
    <cellStyle name="Zvýraznění 2" xfId="62" builtinId="33" customBuiltin="1"/>
    <cellStyle name="Zvýraznění 2 2" xfId="89"/>
    <cellStyle name="Zvýraznění 2 3" xfId="379"/>
    <cellStyle name="Zvýraznění 3" xfId="63" builtinId="37" customBuiltin="1"/>
    <cellStyle name="Zvýraznění 3 2" xfId="93"/>
    <cellStyle name="Zvýraznění 3 3" xfId="380"/>
    <cellStyle name="Zvýraznění 4" xfId="64" builtinId="41" customBuiltin="1"/>
    <cellStyle name="Zvýraznění 4 2" xfId="97"/>
    <cellStyle name="Zvýraznění 4 3" xfId="381"/>
    <cellStyle name="Zvýraznění 5" xfId="65" builtinId="45" customBuiltin="1"/>
    <cellStyle name="Zvýraznění 5 2" xfId="101"/>
    <cellStyle name="Zvýraznění 5 3" xfId="382"/>
    <cellStyle name="Zvýraznění 6" xfId="66" builtinId="49" customBuiltin="1"/>
    <cellStyle name="Zvýraznění 6 2" xfId="105"/>
    <cellStyle name="Zvýraznění 6 3" xfId="38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0000FF"/>
      <color rgb="FFFF99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5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2.xml"/><Relationship Id="rId10" Type="http://schemas.openxmlformats.org/officeDocument/2006/relationships/styles" Target="styles.xml"/><Relationship Id="rId4" Type="http://schemas.openxmlformats.org/officeDocument/2006/relationships/externalLink" Target="externalLinks/externalLink1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V:\Dokumenty\E_DATA\2001%20pr&#367;b&#283;h\Pril%204%20SR%20200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WINDOWS\TEMP\odd14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Dokumenty\E_DATA\2001%20pr&#367;b&#283;h\Pril%204%20SR%202001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SZ&#218;%202000\I.%20&#269;tvrtlet&#237;\sestavy%20504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WINDOWS\Plocha\Z%20U\ROK%2099\III.%20Q%201999\sestavy%20504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01-KPR"/>
      <sheetName val="302-PSP"/>
      <sheetName val="303-SP"/>
      <sheetName val="304-ÚV"/>
      <sheetName val="305-BIS"/>
      <sheetName val="306-MZV"/>
      <sheetName val="307-MO"/>
      <sheetName val="308-NBÚ"/>
      <sheetName val="309-KVOP"/>
      <sheetName val="312-MF"/>
      <sheetName val="313-MPSV"/>
      <sheetName val="314-MV"/>
      <sheetName val="315-MŽP"/>
      <sheetName val="317-MMR"/>
      <sheetName val="321-GA"/>
      <sheetName val="322-MPO"/>
      <sheetName val="327-MDS"/>
      <sheetName val="328-ČTÚ"/>
      <sheetName val="329-MZe"/>
      <sheetName val="333-MŠMT"/>
      <sheetName val="334-MK"/>
      <sheetName val="335-MZd"/>
      <sheetName val="336-MSp"/>
      <sheetName val="341-ÚVIS"/>
      <sheetName val="343-ÚOOÚ"/>
      <sheetName val="344-ÚPV"/>
      <sheetName val="345-ČSÚ"/>
      <sheetName val="346-ČÚZK"/>
      <sheetName val="347-KCP"/>
      <sheetName val="348-ČBÚ"/>
      <sheetName val="353-ÚOHS"/>
      <sheetName val="358-ÚS"/>
      <sheetName val="361-AV"/>
      <sheetName val="372-RRTV"/>
      <sheetName val="374-SSHR"/>
      <sheetName val="375-SÚJB"/>
      <sheetName val="380-OÚ"/>
      <sheetName val="380BE"/>
      <sheetName val="380BI"/>
      <sheetName val="380BK"/>
      <sheetName val="380BN"/>
      <sheetName val="380BR"/>
      <sheetName val="380BV"/>
      <sheetName val="380CB"/>
      <sheetName val="380CH"/>
      <sheetName val="380CK"/>
      <sheetName val="380CL"/>
      <sheetName val="380CR"/>
      <sheetName val="380CV"/>
      <sheetName val="380DC"/>
      <sheetName val="380DO"/>
      <sheetName val="380FM"/>
      <sheetName val="380HB"/>
      <sheetName val="380HK"/>
      <sheetName val="380HO"/>
      <sheetName val="380JC"/>
      <sheetName val="380JE"/>
      <sheetName val="380JH"/>
      <sheetName val="380JI"/>
      <sheetName val="380JN"/>
      <sheetName val="380KD"/>
      <sheetName val="380KH"/>
      <sheetName val="380KI"/>
      <sheetName val="380KM"/>
      <sheetName val="380KO"/>
      <sheetName val="380KT"/>
      <sheetName val="380KV"/>
      <sheetName val="380LI"/>
      <sheetName val="380LN"/>
      <sheetName val="380LT"/>
      <sheetName val="380MB"/>
      <sheetName val="380ME"/>
      <sheetName val="380MO"/>
      <sheetName val="380NA"/>
      <sheetName val="380NB"/>
      <sheetName val="380NJ"/>
      <sheetName val="380OC"/>
      <sheetName val="380OP"/>
      <sheetName val="380PB"/>
      <sheetName val="380PE"/>
      <sheetName val="380PI"/>
      <sheetName val="380PJ"/>
      <sheetName val="380PR"/>
      <sheetName val="380PS"/>
      <sheetName val="380PT"/>
      <sheetName val="380PU"/>
      <sheetName val="380PV"/>
      <sheetName val="380PY"/>
      <sheetName val="380PZ"/>
      <sheetName val="380RA"/>
      <sheetName val="380RK"/>
      <sheetName val="380RO"/>
      <sheetName val="380SM"/>
      <sheetName val="380SO"/>
      <sheetName val="380ST"/>
      <sheetName val="380SU"/>
      <sheetName val="380SY"/>
      <sheetName val="380TA"/>
      <sheetName val="380TC"/>
      <sheetName val="380TP"/>
      <sheetName val="380TR"/>
      <sheetName val="380TU"/>
      <sheetName val="380UH"/>
      <sheetName val="380UL"/>
      <sheetName val="380UO"/>
      <sheetName val="380VS"/>
      <sheetName val="380VY"/>
      <sheetName val="380ZL"/>
      <sheetName val="380ZN"/>
      <sheetName val="380ZR"/>
      <sheetName val="381-NKÚ"/>
      <sheetName val="396-SD"/>
      <sheetName val="397-SFA"/>
      <sheetName val="398-VPS"/>
      <sheetName val="301_KPR"/>
      <sheetName val="SOUHRN 314"/>
      <sheetName val="314020"/>
      <sheetName val="314030"/>
      <sheetName val="314040"/>
      <sheetName val="314050"/>
      <sheetName val="314060"/>
      <sheetName val="314070"/>
      <sheetName val="314120"/>
      <sheetName val="314130"/>
      <sheetName val="314140"/>
      <sheetName val="314210"/>
      <sheetName val="314310"/>
      <sheetName val="314610"/>
      <sheetName val="314620"/>
      <sheetName val="Poznámky"/>
      <sheetName val="List1"/>
      <sheetName val="List3"/>
      <sheetName val="SOUHRN_314"/>
      <sheetName val="314Poz_Boris"/>
      <sheetName val="ISPROFIN_314"/>
      <sheetName val="ISPROFIN 2003_314"/>
      <sheetName val="314 volné 1"/>
      <sheetName val="214 volné 2"/>
      <sheetName val="214 názvy prg"/>
      <sheetName val="List2"/>
      <sheetName val="ISPROFIN 2003_SOUHRN_314"/>
      <sheetName val="REZERV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záv.uk,.KPR"/>
    </sheetNames>
    <sheetDataSet>
      <sheetData sheetId="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01-KPR"/>
      <sheetName val="302-PSP"/>
      <sheetName val="303-SP"/>
      <sheetName val="304-ÚV"/>
      <sheetName val="305-BIS"/>
      <sheetName val="306-MZV"/>
      <sheetName val="307-MO"/>
      <sheetName val="308-NBÚ"/>
      <sheetName val="309-KVOP"/>
      <sheetName val="312-MF"/>
      <sheetName val="313-MPSV"/>
      <sheetName val="314-MV"/>
      <sheetName val="315-MŽP"/>
      <sheetName val="317-MMR"/>
      <sheetName val="321-GA"/>
      <sheetName val="322-MPO"/>
      <sheetName val="327-MDS"/>
      <sheetName val="328-ČTÚ"/>
      <sheetName val="329-MZe"/>
      <sheetName val="333-MŠMT"/>
      <sheetName val="334-MK"/>
      <sheetName val="335-MZd"/>
      <sheetName val="336-MSp"/>
      <sheetName val="341-ÚVIS"/>
      <sheetName val="343-ÚOOÚ"/>
      <sheetName val="344-ÚPV"/>
      <sheetName val="345-ČSÚ"/>
      <sheetName val="346-ČÚZK"/>
      <sheetName val="347-KCP"/>
      <sheetName val="348-ČBÚ"/>
      <sheetName val="353-ÚOHS"/>
      <sheetName val="358-ÚS"/>
      <sheetName val="361-AV"/>
      <sheetName val="372-RRTV"/>
      <sheetName val="374-SSHR"/>
      <sheetName val="375-SÚJB"/>
      <sheetName val="380-OÚ"/>
      <sheetName val="380BE"/>
      <sheetName val="380BI"/>
      <sheetName val="380BK"/>
      <sheetName val="380BN"/>
      <sheetName val="380BR"/>
      <sheetName val="380BV"/>
      <sheetName val="380CB"/>
      <sheetName val="380CH"/>
      <sheetName val="380CK"/>
      <sheetName val="380CL"/>
      <sheetName val="380CR"/>
      <sheetName val="380CV"/>
      <sheetName val="380DC"/>
      <sheetName val="380DO"/>
      <sheetName val="380FM"/>
      <sheetName val="380HB"/>
      <sheetName val="380HK"/>
      <sheetName val="380HO"/>
      <sheetName val="380JC"/>
      <sheetName val="380JE"/>
      <sheetName val="380JH"/>
      <sheetName val="380JI"/>
      <sheetName val="380JN"/>
      <sheetName val="380KD"/>
      <sheetName val="380KH"/>
      <sheetName val="380KI"/>
      <sheetName val="380KM"/>
      <sheetName val="380KO"/>
      <sheetName val="380KT"/>
      <sheetName val="380KV"/>
      <sheetName val="380LI"/>
      <sheetName val="380LN"/>
      <sheetName val="380LT"/>
      <sheetName val="380MB"/>
      <sheetName val="380ME"/>
      <sheetName val="380MO"/>
      <sheetName val="380NA"/>
      <sheetName val="380NB"/>
      <sheetName val="380NJ"/>
      <sheetName val="380OC"/>
      <sheetName val="380OP"/>
      <sheetName val="380PB"/>
      <sheetName val="380PE"/>
      <sheetName val="380PI"/>
      <sheetName val="380PJ"/>
      <sheetName val="380PR"/>
      <sheetName val="380PS"/>
      <sheetName val="380PT"/>
      <sheetName val="380PU"/>
      <sheetName val="380PV"/>
      <sheetName val="380PY"/>
      <sheetName val="380PZ"/>
      <sheetName val="380RA"/>
      <sheetName val="380RK"/>
      <sheetName val="380RO"/>
      <sheetName val="380SM"/>
      <sheetName val="380SO"/>
      <sheetName val="380ST"/>
      <sheetName val="380SU"/>
      <sheetName val="380SY"/>
      <sheetName val="380TA"/>
      <sheetName val="380TC"/>
      <sheetName val="380TP"/>
      <sheetName val="380TR"/>
      <sheetName val="380TU"/>
      <sheetName val="380UH"/>
      <sheetName val="380UL"/>
      <sheetName val="380UO"/>
      <sheetName val="380VS"/>
      <sheetName val="380VY"/>
      <sheetName val="380ZL"/>
      <sheetName val="380ZN"/>
      <sheetName val="380ZR"/>
      <sheetName val="381-NKÚ"/>
      <sheetName val="396-SD"/>
      <sheetName val="397-SFA"/>
      <sheetName val="398-VPS"/>
      <sheetName val="301_KPR"/>
      <sheetName val="SOUHRN 314"/>
      <sheetName val="314020"/>
      <sheetName val="314030"/>
      <sheetName val="314040"/>
      <sheetName val="314050"/>
      <sheetName val="314060"/>
      <sheetName val="314070"/>
      <sheetName val="314120"/>
      <sheetName val="314130"/>
      <sheetName val="314140"/>
      <sheetName val="314210"/>
      <sheetName val="314310"/>
      <sheetName val="314610"/>
      <sheetName val="314620"/>
      <sheetName val="Poznámky"/>
      <sheetName val="List1"/>
      <sheetName val="List3"/>
      <sheetName val="SOUHRN_314"/>
      <sheetName val="314Poz_Boris"/>
      <sheetName val="ISPROFIN_314"/>
      <sheetName val="ISPROFIN 2003_314"/>
      <sheetName val="314 volné 1"/>
      <sheetName val="214 volné 2"/>
      <sheetName val="214 názvy prg"/>
      <sheetName val="List2"/>
      <sheetName val="ISPROFIN 2003_SOUHRN_314"/>
      <sheetName val="REZERV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01"/>
    </sheetNames>
    <sheetDataSet>
      <sheetData sheetId="0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01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87"/>
  <sheetViews>
    <sheetView tabSelected="1" workbookViewId="0">
      <pane xSplit="1" ySplit="9" topLeftCell="F54" activePane="bottomRight" state="frozen"/>
      <selection pane="topRight" activeCell="B1" sqref="B1"/>
      <selection pane="bottomLeft" activeCell="A7" sqref="A7"/>
      <selection pane="bottomRight" activeCell="H57" sqref="H57"/>
    </sheetView>
  </sheetViews>
  <sheetFormatPr defaultRowHeight="12.75" x14ac:dyDescent="0.2"/>
  <cols>
    <col min="1" max="1" width="32.5703125" style="3" customWidth="1"/>
    <col min="2" max="2" width="4" style="23" hidden="1" customWidth="1"/>
    <col min="3" max="5" width="15.42578125" style="3" hidden="1" customWidth="1"/>
    <col min="6" max="6" width="15.42578125" style="1" hidden="1" customWidth="1"/>
    <col min="7" max="8" width="15.42578125" style="3" customWidth="1"/>
    <col min="9" max="9" width="7.7109375" style="11" customWidth="1"/>
    <col min="10" max="10" width="15.42578125" style="11" customWidth="1"/>
    <col min="11" max="11" width="7.7109375" style="11" customWidth="1"/>
    <col min="12" max="12" width="4.28515625" style="3" customWidth="1"/>
    <col min="13" max="13" width="14" style="3" customWidth="1"/>
    <col min="14" max="14" width="14.7109375" style="3" customWidth="1"/>
    <col min="15" max="16384" width="9.140625" style="3"/>
  </cols>
  <sheetData>
    <row r="1" spans="1:14" ht="6" customHeight="1" x14ac:dyDescent="0.2"/>
    <row r="2" spans="1:14" ht="15.75" x14ac:dyDescent="0.25">
      <c r="A2" s="114" t="s">
        <v>43</v>
      </c>
    </row>
    <row r="3" spans="1:14" ht="5.25" customHeight="1" x14ac:dyDescent="0.2"/>
    <row r="4" spans="1:14" ht="21.75" customHeight="1" x14ac:dyDescent="0.25">
      <c r="A4" s="89" t="s">
        <v>39</v>
      </c>
      <c r="B4" s="35"/>
      <c r="I4" s="9"/>
      <c r="J4" s="121" t="s">
        <v>9</v>
      </c>
      <c r="K4" s="9"/>
    </row>
    <row r="5" spans="1:14" ht="4.5" customHeight="1" x14ac:dyDescent="0.2">
      <c r="A5" s="1"/>
      <c r="B5" s="10"/>
    </row>
    <row r="6" spans="1:14" ht="4.5" customHeight="1" x14ac:dyDescent="0.2">
      <c r="A6" s="1"/>
      <c r="B6" s="10"/>
    </row>
    <row r="7" spans="1:14" ht="15.75" x14ac:dyDescent="0.25">
      <c r="A7" s="40" t="s">
        <v>17</v>
      </c>
      <c r="B7" s="36"/>
      <c r="C7" s="37"/>
      <c r="D7" s="37"/>
      <c r="E7" s="37"/>
      <c r="F7" s="39"/>
      <c r="G7" s="37"/>
      <c r="H7" s="37"/>
      <c r="I7" s="38"/>
      <c r="J7" s="38"/>
      <c r="K7" s="38"/>
    </row>
    <row r="8" spans="1:14" ht="13.5" thickBot="1" x14ac:dyDescent="0.25">
      <c r="I8" s="9"/>
      <c r="J8" s="41" t="s">
        <v>8</v>
      </c>
      <c r="K8" s="9"/>
    </row>
    <row r="9" spans="1:14" ht="40.5" customHeight="1" thickBot="1" x14ac:dyDescent="0.3">
      <c r="A9" s="116" t="s">
        <v>14</v>
      </c>
      <c r="B9" s="115" t="s">
        <v>6</v>
      </c>
      <c r="C9" s="116" t="s">
        <v>7</v>
      </c>
      <c r="D9" s="116" t="s">
        <v>25</v>
      </c>
      <c r="E9" s="117" t="s">
        <v>28</v>
      </c>
      <c r="F9" s="118" t="s">
        <v>31</v>
      </c>
      <c r="G9" s="118" t="s">
        <v>29</v>
      </c>
      <c r="H9" s="118" t="s">
        <v>32</v>
      </c>
      <c r="I9" s="119" t="s">
        <v>33</v>
      </c>
      <c r="J9" s="120" t="s">
        <v>41</v>
      </c>
      <c r="K9" s="119" t="s">
        <v>40</v>
      </c>
      <c r="L9" s="42"/>
      <c r="M9" s="108" t="s">
        <v>37</v>
      </c>
      <c r="N9" s="107" t="s">
        <v>38</v>
      </c>
    </row>
    <row r="10" spans="1:14" ht="15.75" customHeight="1" x14ac:dyDescent="0.25">
      <c r="A10" s="30" t="s">
        <v>18</v>
      </c>
      <c r="B10" s="90">
        <f>B12+B13</f>
        <v>37892018.009999998</v>
      </c>
      <c r="C10" s="90">
        <f>C12+C13</f>
        <v>48128610.32</v>
      </c>
      <c r="D10" s="91">
        <f>D12+D13</f>
        <v>25348495.539999999</v>
      </c>
      <c r="E10" s="43">
        <f>E11+E14</f>
        <v>62486217.770000003</v>
      </c>
      <c r="F10" s="43">
        <f>F11+F14</f>
        <v>76370185.510000005</v>
      </c>
      <c r="G10" s="43">
        <f>G11+G14</f>
        <v>79403981</v>
      </c>
      <c r="H10" s="43">
        <f>H11+H14</f>
        <v>65506346</v>
      </c>
      <c r="I10" s="44"/>
      <c r="J10" s="124">
        <f>J11</f>
        <v>67946412</v>
      </c>
      <c r="K10" s="92"/>
      <c r="L10" s="27"/>
      <c r="M10" s="109"/>
      <c r="N10" s="123"/>
    </row>
    <row r="11" spans="1:14" ht="15.75" customHeight="1" x14ac:dyDescent="0.25">
      <c r="A11" s="12" t="s">
        <v>26</v>
      </c>
      <c r="B11" s="90">
        <f>B12</f>
        <v>37892018.009999998</v>
      </c>
      <c r="C11" s="90">
        <f>C12</f>
        <v>48128610.32</v>
      </c>
      <c r="D11" s="91">
        <f>D12+D13</f>
        <v>25348495.539999999</v>
      </c>
      <c r="E11" s="43">
        <f>E12+E13</f>
        <v>62486217.770000003</v>
      </c>
      <c r="F11" s="43">
        <f>F12+F13</f>
        <v>76370185.510000005</v>
      </c>
      <c r="G11" s="43">
        <f>G12</f>
        <v>79403981</v>
      </c>
      <c r="H11" s="93">
        <f t="shared" ref="H11" si="0">H12+H13</f>
        <v>65506346</v>
      </c>
      <c r="I11" s="132">
        <f>ROUND(H11/G11*100,1)</f>
        <v>82.5</v>
      </c>
      <c r="J11" s="125">
        <f>J12+J13</f>
        <v>67946412</v>
      </c>
      <c r="K11" s="132">
        <f t="shared" ref="K11:K74" si="1">ROUND(J11/H11*100,1)</f>
        <v>103.7</v>
      </c>
      <c r="L11" s="27"/>
      <c r="M11" s="112">
        <f t="shared" ref="M11" si="2">M12+M13</f>
        <v>68565665</v>
      </c>
      <c r="N11" s="111">
        <f>J11-M11</f>
        <v>-619253</v>
      </c>
    </row>
    <row r="12" spans="1:14" ht="15.75" customHeight="1" x14ac:dyDescent="0.25">
      <c r="A12" s="5" t="s">
        <v>19</v>
      </c>
      <c r="B12" s="45">
        <v>37892018.009999998</v>
      </c>
      <c r="C12" s="46">
        <v>48128610.32</v>
      </c>
      <c r="D12" s="47">
        <v>25348495.539999999</v>
      </c>
      <c r="E12" s="47">
        <v>62486217.770000003</v>
      </c>
      <c r="F12" s="47">
        <v>76370185.510000005</v>
      </c>
      <c r="G12" s="47">
        <f>209403981-130000000</f>
        <v>79403981</v>
      </c>
      <c r="H12" s="47">
        <v>65506346</v>
      </c>
      <c r="I12" s="44">
        <f>ROUND(G12/F12*100,1)</f>
        <v>104</v>
      </c>
      <c r="J12" s="126">
        <v>67946412</v>
      </c>
      <c r="K12" s="44">
        <f t="shared" si="1"/>
        <v>103.7</v>
      </c>
      <c r="L12" s="27"/>
      <c r="M12" s="109">
        <v>68565665</v>
      </c>
      <c r="N12" s="110">
        <f>J12-M12</f>
        <v>-619253</v>
      </c>
    </row>
    <row r="13" spans="1:14" ht="15.75" customHeight="1" x14ac:dyDescent="0.25">
      <c r="A13" s="5" t="s">
        <v>20</v>
      </c>
      <c r="B13" s="48">
        <v>0</v>
      </c>
      <c r="C13" s="46">
        <v>0</v>
      </c>
      <c r="D13" s="47">
        <v>0</v>
      </c>
      <c r="E13" s="47">
        <v>0</v>
      </c>
      <c r="F13" s="47">
        <v>0</v>
      </c>
      <c r="G13" s="47">
        <v>0</v>
      </c>
      <c r="H13" s="49">
        <v>0</v>
      </c>
      <c r="I13" s="44">
        <v>0</v>
      </c>
      <c r="J13" s="126">
        <v>0</v>
      </c>
      <c r="K13" s="44"/>
      <c r="L13" s="27"/>
      <c r="M13" s="109">
        <v>0</v>
      </c>
      <c r="N13" s="110">
        <f t="shared" ref="N13:N75" si="3">J13-M13</f>
        <v>0</v>
      </c>
    </row>
    <row r="14" spans="1:14" ht="15.75" customHeight="1" x14ac:dyDescent="0.25">
      <c r="A14" s="13" t="s">
        <v>27</v>
      </c>
      <c r="B14" s="50">
        <v>0</v>
      </c>
      <c r="C14" s="51">
        <v>0</v>
      </c>
      <c r="D14" s="52">
        <v>0</v>
      </c>
      <c r="E14" s="52">
        <v>0</v>
      </c>
      <c r="F14" s="52">
        <v>0</v>
      </c>
      <c r="G14" s="52">
        <v>0</v>
      </c>
      <c r="H14" s="52">
        <v>0</v>
      </c>
      <c r="I14" s="53">
        <v>0</v>
      </c>
      <c r="J14" s="127" t="s">
        <v>44</v>
      </c>
      <c r="K14" s="57"/>
      <c r="L14" s="27"/>
      <c r="M14" s="109"/>
      <c r="N14" s="110"/>
    </row>
    <row r="15" spans="1:14" ht="15.75" customHeight="1" x14ac:dyDescent="0.25">
      <c r="A15" s="94" t="s">
        <v>1</v>
      </c>
      <c r="B15" s="79">
        <v>0</v>
      </c>
      <c r="C15" s="79">
        <v>0</v>
      </c>
      <c r="D15" s="79">
        <v>0</v>
      </c>
      <c r="E15" s="79">
        <v>0</v>
      </c>
      <c r="F15" s="62">
        <f>F16+F17</f>
        <v>9986613</v>
      </c>
      <c r="G15" s="62">
        <f>G16</f>
        <v>25152000</v>
      </c>
      <c r="H15" s="70">
        <f t="shared" ref="H15" si="4">H16+H17</f>
        <v>25336000</v>
      </c>
      <c r="I15" s="133">
        <f>ROUND(H15/G15*100,1)</f>
        <v>100.7</v>
      </c>
      <c r="J15" s="125">
        <f>J16+J17</f>
        <v>27870000</v>
      </c>
      <c r="K15" s="132">
        <f t="shared" si="1"/>
        <v>110</v>
      </c>
      <c r="L15" s="27"/>
      <c r="M15" s="113">
        <f t="shared" ref="M15" si="5">M16+M17</f>
        <v>27870000</v>
      </c>
      <c r="N15" s="111">
        <f t="shared" si="3"/>
        <v>0</v>
      </c>
    </row>
    <row r="16" spans="1:14" ht="15.75" customHeight="1" x14ac:dyDescent="0.25">
      <c r="A16" s="5" t="s">
        <v>19</v>
      </c>
      <c r="B16" s="48">
        <v>0</v>
      </c>
      <c r="C16" s="48">
        <v>0</v>
      </c>
      <c r="D16" s="48">
        <v>0</v>
      </c>
      <c r="E16" s="48">
        <v>0</v>
      </c>
      <c r="F16" s="47">
        <v>9986613</v>
      </c>
      <c r="G16" s="47">
        <v>25152000</v>
      </c>
      <c r="H16" s="47">
        <v>25336000</v>
      </c>
      <c r="I16" s="44">
        <f>ROUND(H16/G16*100,1)</f>
        <v>100.7</v>
      </c>
      <c r="J16" s="126">
        <v>27870000</v>
      </c>
      <c r="K16" s="44">
        <f t="shared" si="1"/>
        <v>110</v>
      </c>
      <c r="L16" s="27"/>
      <c r="M16" s="109">
        <v>27870000</v>
      </c>
      <c r="N16" s="110">
        <f t="shared" si="3"/>
        <v>0</v>
      </c>
    </row>
    <row r="17" spans="1:14" ht="15.75" customHeight="1" x14ac:dyDescent="0.25">
      <c r="A17" s="6" t="s">
        <v>20</v>
      </c>
      <c r="B17" s="54">
        <v>0</v>
      </c>
      <c r="C17" s="54">
        <v>0</v>
      </c>
      <c r="D17" s="54">
        <v>0</v>
      </c>
      <c r="E17" s="54">
        <v>0</v>
      </c>
      <c r="F17" s="55">
        <v>0</v>
      </c>
      <c r="G17" s="55">
        <v>0</v>
      </c>
      <c r="H17" s="56">
        <v>0</v>
      </c>
      <c r="I17" s="57">
        <v>0</v>
      </c>
      <c r="J17" s="128">
        <v>0</v>
      </c>
      <c r="K17" s="57"/>
      <c r="L17" s="27"/>
      <c r="M17" s="109">
        <v>0</v>
      </c>
      <c r="N17" s="110">
        <f t="shared" si="3"/>
        <v>0</v>
      </c>
    </row>
    <row r="18" spans="1:14" ht="15.75" customHeight="1" x14ac:dyDescent="0.25">
      <c r="A18" s="31" t="s">
        <v>2</v>
      </c>
      <c r="B18" s="90">
        <f t="shared" ref="B18:H18" si="6">B19+B20</f>
        <v>392783550</v>
      </c>
      <c r="C18" s="62">
        <f t="shared" si="6"/>
        <v>404628797.24000001</v>
      </c>
      <c r="D18" s="62">
        <f t="shared" si="6"/>
        <v>432981090.25</v>
      </c>
      <c r="E18" s="43">
        <f t="shared" si="6"/>
        <v>397053604.36000001</v>
      </c>
      <c r="F18" s="43">
        <f t="shared" si="6"/>
        <v>483263504.32000005</v>
      </c>
      <c r="G18" s="43">
        <f t="shared" si="6"/>
        <v>436040000</v>
      </c>
      <c r="H18" s="93">
        <f t="shared" si="6"/>
        <v>414486150</v>
      </c>
      <c r="I18" s="133">
        <f>ROUND(H18/G18*100,1)</f>
        <v>95.1</v>
      </c>
      <c r="J18" s="125">
        <f>J19+J20</f>
        <v>439363000</v>
      </c>
      <c r="K18" s="132">
        <f t="shared" si="1"/>
        <v>106</v>
      </c>
      <c r="L18" s="27"/>
      <c r="M18" s="112">
        <f t="shared" ref="M18" si="7">M19+M20</f>
        <v>439363000</v>
      </c>
      <c r="N18" s="111">
        <f t="shared" si="3"/>
        <v>0</v>
      </c>
    </row>
    <row r="19" spans="1:14" ht="15.75" customHeight="1" x14ac:dyDescent="0.25">
      <c r="A19" s="5" t="s">
        <v>19</v>
      </c>
      <c r="B19" s="58">
        <v>77034870</v>
      </c>
      <c r="C19" s="46">
        <v>88866703.5</v>
      </c>
      <c r="D19" s="47">
        <v>89991300.920000002</v>
      </c>
      <c r="E19" s="47">
        <v>99136106.260000005</v>
      </c>
      <c r="F19" s="47">
        <v>97537368.150000006</v>
      </c>
      <c r="G19" s="47">
        <v>102200000</v>
      </c>
      <c r="H19" s="47">
        <v>106123000</v>
      </c>
      <c r="I19" s="44">
        <f>ROUND(H19/G19*100,1)</f>
        <v>103.8</v>
      </c>
      <c r="J19" s="126">
        <v>106123000</v>
      </c>
      <c r="K19" s="44">
        <f t="shared" si="1"/>
        <v>100</v>
      </c>
      <c r="L19" s="27"/>
      <c r="M19" s="109">
        <v>106123000</v>
      </c>
      <c r="N19" s="110">
        <f t="shared" si="3"/>
        <v>0</v>
      </c>
    </row>
    <row r="20" spans="1:14" ht="15.75" customHeight="1" x14ac:dyDescent="0.25">
      <c r="A20" s="6" t="s">
        <v>20</v>
      </c>
      <c r="B20" s="59">
        <v>315748680</v>
      </c>
      <c r="C20" s="60">
        <v>315762093.74000001</v>
      </c>
      <c r="D20" s="55">
        <v>342989789.32999998</v>
      </c>
      <c r="E20" s="55">
        <v>297917498.10000002</v>
      </c>
      <c r="F20" s="55">
        <v>385726136.17000002</v>
      </c>
      <c r="G20" s="55">
        <v>333840000</v>
      </c>
      <c r="H20" s="55">
        <v>308363150</v>
      </c>
      <c r="I20" s="57">
        <v>0</v>
      </c>
      <c r="J20" s="128">
        <v>333240000</v>
      </c>
      <c r="K20" s="57">
        <f t="shared" si="1"/>
        <v>108.1</v>
      </c>
      <c r="L20" s="27"/>
      <c r="M20" s="109">
        <v>333240000</v>
      </c>
      <c r="N20" s="110">
        <f t="shared" si="3"/>
        <v>0</v>
      </c>
    </row>
    <row r="21" spans="1:14" ht="15.75" customHeight="1" x14ac:dyDescent="0.25">
      <c r="A21" s="32" t="s">
        <v>3</v>
      </c>
      <c r="B21" s="61">
        <v>0</v>
      </c>
      <c r="C21" s="61">
        <v>0</v>
      </c>
      <c r="D21" s="61">
        <v>0</v>
      </c>
      <c r="E21" s="61">
        <v>0</v>
      </c>
      <c r="F21" s="62">
        <f>F22+F23</f>
        <v>9977391</v>
      </c>
      <c r="G21" s="62">
        <v>60000000</v>
      </c>
      <c r="H21" s="70">
        <f t="shared" ref="H21" si="8">H22+H23</f>
        <v>80000000</v>
      </c>
      <c r="I21" s="133">
        <f>ROUND(H21/G21*100,1)</f>
        <v>133.30000000000001</v>
      </c>
      <c r="J21" s="125">
        <f>J22+J23</f>
        <v>90000000</v>
      </c>
      <c r="K21" s="132">
        <f t="shared" si="1"/>
        <v>112.5</v>
      </c>
      <c r="L21" s="27"/>
      <c r="M21" s="113">
        <f t="shared" ref="M21" si="9">M22+M23</f>
        <v>90000000</v>
      </c>
      <c r="N21" s="111">
        <f t="shared" si="3"/>
        <v>0</v>
      </c>
    </row>
    <row r="22" spans="1:14" ht="15.75" customHeight="1" x14ac:dyDescent="0.25">
      <c r="A22" s="5" t="s">
        <v>19</v>
      </c>
      <c r="B22" s="58">
        <v>0</v>
      </c>
      <c r="C22" s="58">
        <v>0</v>
      </c>
      <c r="D22" s="58">
        <v>0</v>
      </c>
      <c r="E22" s="58">
        <v>0</v>
      </c>
      <c r="F22" s="47">
        <v>9977391</v>
      </c>
      <c r="G22" s="47">
        <v>60000000</v>
      </c>
      <c r="H22" s="47">
        <v>80000000</v>
      </c>
      <c r="I22" s="44">
        <f>ROUND(H22/G22*100,1)</f>
        <v>133.30000000000001</v>
      </c>
      <c r="J22" s="126">
        <v>90000000</v>
      </c>
      <c r="K22" s="44">
        <f t="shared" si="1"/>
        <v>112.5</v>
      </c>
      <c r="L22" s="27"/>
      <c r="M22" s="109">
        <v>90000000</v>
      </c>
      <c r="N22" s="110">
        <f t="shared" si="3"/>
        <v>0</v>
      </c>
    </row>
    <row r="23" spans="1:14" ht="15.75" customHeight="1" x14ac:dyDescent="0.25">
      <c r="A23" s="6" t="s">
        <v>20</v>
      </c>
      <c r="B23" s="59">
        <v>0</v>
      </c>
      <c r="C23" s="59">
        <v>0</v>
      </c>
      <c r="D23" s="59">
        <v>0</v>
      </c>
      <c r="E23" s="59">
        <v>0</v>
      </c>
      <c r="F23" s="55">
        <v>0</v>
      </c>
      <c r="G23" s="55">
        <v>0</v>
      </c>
      <c r="H23" s="56">
        <v>0</v>
      </c>
      <c r="I23" s="57">
        <v>0</v>
      </c>
      <c r="J23" s="128">
        <v>0</v>
      </c>
      <c r="K23" s="57"/>
      <c r="L23" s="27"/>
      <c r="M23" s="109">
        <v>0</v>
      </c>
      <c r="N23" s="110">
        <f t="shared" si="3"/>
        <v>0</v>
      </c>
    </row>
    <row r="24" spans="1:14" ht="15.75" customHeight="1" x14ac:dyDescent="0.25">
      <c r="A24" s="31" t="s">
        <v>4</v>
      </c>
      <c r="B24" s="61">
        <f t="shared" ref="B24:H24" si="10">B25+B26</f>
        <v>581310521.45999992</v>
      </c>
      <c r="C24" s="62">
        <f t="shared" si="10"/>
        <v>574367012.24000001</v>
      </c>
      <c r="D24" s="62">
        <f t="shared" si="10"/>
        <v>419573711.33999997</v>
      </c>
      <c r="E24" s="43">
        <f t="shared" si="10"/>
        <v>364055446.66999996</v>
      </c>
      <c r="F24" s="43">
        <f t="shared" si="10"/>
        <v>640874187</v>
      </c>
      <c r="G24" s="43">
        <f t="shared" si="10"/>
        <v>608321000</v>
      </c>
      <c r="H24" s="43">
        <f t="shared" si="10"/>
        <v>798822402</v>
      </c>
      <c r="I24" s="133">
        <f>ROUND(H24/G24*100,1)</f>
        <v>131.30000000000001</v>
      </c>
      <c r="J24" s="125">
        <f>J25+J26</f>
        <v>846047000</v>
      </c>
      <c r="K24" s="132">
        <f t="shared" si="1"/>
        <v>105.9</v>
      </c>
      <c r="L24" s="27"/>
      <c r="M24" s="112">
        <f t="shared" ref="M24" si="11">M25+M26</f>
        <v>846047000</v>
      </c>
      <c r="N24" s="111">
        <f t="shared" si="3"/>
        <v>0</v>
      </c>
    </row>
    <row r="25" spans="1:14" ht="15.75" customHeight="1" x14ac:dyDescent="0.25">
      <c r="A25" s="5" t="s">
        <v>19</v>
      </c>
      <c r="B25" s="58">
        <v>43379297.18</v>
      </c>
      <c r="C25" s="46">
        <v>48489243.700000003</v>
      </c>
      <c r="D25" s="47">
        <v>47110182.259999998</v>
      </c>
      <c r="E25" s="47">
        <v>54002996.530000001</v>
      </c>
      <c r="F25" s="47">
        <v>48978692.950000003</v>
      </c>
      <c r="G25" s="47">
        <v>69156000</v>
      </c>
      <c r="H25" s="47">
        <v>146047000</v>
      </c>
      <c r="I25" s="44">
        <f>ROUND(H25/G25*100,1)</f>
        <v>211.2</v>
      </c>
      <c r="J25" s="126">
        <v>148828000</v>
      </c>
      <c r="K25" s="44">
        <f t="shared" si="1"/>
        <v>101.9</v>
      </c>
      <c r="L25" s="27"/>
      <c r="M25" s="109">
        <v>148828000</v>
      </c>
      <c r="N25" s="110">
        <f t="shared" si="3"/>
        <v>0</v>
      </c>
    </row>
    <row r="26" spans="1:14" ht="15.75" customHeight="1" x14ac:dyDescent="0.25">
      <c r="A26" s="6" t="s">
        <v>20</v>
      </c>
      <c r="B26" s="59">
        <v>537931224.27999997</v>
      </c>
      <c r="C26" s="60">
        <v>525877768.54000002</v>
      </c>
      <c r="D26" s="55">
        <v>372463529.07999998</v>
      </c>
      <c r="E26" s="55">
        <v>310052450.13999999</v>
      </c>
      <c r="F26" s="55">
        <v>591895494.04999995</v>
      </c>
      <c r="G26" s="55">
        <f>694165000-155000000</f>
        <v>539165000</v>
      </c>
      <c r="H26" s="56">
        <v>652775402</v>
      </c>
      <c r="I26" s="57">
        <v>0</v>
      </c>
      <c r="J26" s="128">
        <v>697219000</v>
      </c>
      <c r="K26" s="57">
        <f t="shared" si="1"/>
        <v>106.8</v>
      </c>
      <c r="L26" s="27"/>
      <c r="M26" s="109">
        <v>697219000</v>
      </c>
      <c r="N26" s="110">
        <f t="shared" si="3"/>
        <v>0</v>
      </c>
    </row>
    <row r="27" spans="1:14" ht="15.75" customHeight="1" x14ac:dyDescent="0.25">
      <c r="A27" s="33" t="s">
        <v>5</v>
      </c>
      <c r="B27" s="61">
        <f>B28+B29</f>
        <v>233996</v>
      </c>
      <c r="C27" s="62">
        <v>0</v>
      </c>
      <c r="D27" s="62">
        <v>0</v>
      </c>
      <c r="E27" s="69">
        <v>0</v>
      </c>
      <c r="F27" s="69">
        <f>F28+F29</f>
        <v>153231534</v>
      </c>
      <c r="G27" s="69">
        <v>248379554</v>
      </c>
      <c r="H27" s="96">
        <f t="shared" ref="H27" si="12">H28+H29</f>
        <v>257600199</v>
      </c>
      <c r="I27" s="133">
        <f>ROUND(H27/G27*100,1)</f>
        <v>103.7</v>
      </c>
      <c r="J27" s="125">
        <f>J28+J29</f>
        <v>268619750</v>
      </c>
      <c r="K27" s="132">
        <f t="shared" si="1"/>
        <v>104.3</v>
      </c>
      <c r="L27" s="27"/>
      <c r="M27" s="112">
        <f t="shared" ref="M27" si="13">M28+M29</f>
        <v>268619750</v>
      </c>
      <c r="N27" s="111">
        <f t="shared" si="3"/>
        <v>0</v>
      </c>
    </row>
    <row r="28" spans="1:14" ht="15.75" customHeight="1" x14ac:dyDescent="0.25">
      <c r="A28" s="5" t="s">
        <v>19</v>
      </c>
      <c r="B28" s="58">
        <v>0</v>
      </c>
      <c r="C28" s="47">
        <v>0</v>
      </c>
      <c r="D28" s="47">
        <v>0</v>
      </c>
      <c r="E28" s="47">
        <v>0</v>
      </c>
      <c r="F28" s="47">
        <v>153231534</v>
      </c>
      <c r="G28" s="47">
        <v>248379554</v>
      </c>
      <c r="H28" s="47">
        <v>257600199</v>
      </c>
      <c r="I28" s="44">
        <f>ROUND(H28/G28*100,1)</f>
        <v>103.7</v>
      </c>
      <c r="J28" s="126">
        <v>268619750</v>
      </c>
      <c r="K28" s="44">
        <f t="shared" si="1"/>
        <v>104.3</v>
      </c>
      <c r="L28" s="27"/>
      <c r="M28" s="109">
        <v>268619750</v>
      </c>
      <c r="N28" s="110">
        <f t="shared" si="3"/>
        <v>0</v>
      </c>
    </row>
    <row r="29" spans="1:14" ht="15.75" customHeight="1" x14ac:dyDescent="0.25">
      <c r="A29" s="6" t="s">
        <v>20</v>
      </c>
      <c r="B29" s="59">
        <v>233996</v>
      </c>
      <c r="C29" s="55">
        <v>0</v>
      </c>
      <c r="D29" s="55">
        <v>0</v>
      </c>
      <c r="E29" s="55">
        <v>0</v>
      </c>
      <c r="F29" s="55">
        <v>0</v>
      </c>
      <c r="G29" s="55">
        <v>0</v>
      </c>
      <c r="H29" s="56">
        <v>0</v>
      </c>
      <c r="I29" s="57">
        <v>0</v>
      </c>
      <c r="J29" s="128">
        <v>0</v>
      </c>
      <c r="K29" s="57"/>
      <c r="L29" s="27"/>
      <c r="M29" s="109">
        <v>0</v>
      </c>
      <c r="N29" s="110">
        <f t="shared" si="3"/>
        <v>0</v>
      </c>
    </row>
    <row r="30" spans="1:14" ht="15.75" customHeight="1" x14ac:dyDescent="0.25">
      <c r="A30" s="31" t="s">
        <v>21</v>
      </c>
      <c r="B30" s="61">
        <f t="shared" ref="B30:H30" si="14">B31+B32</f>
        <v>3231735069.5</v>
      </c>
      <c r="C30" s="62">
        <f t="shared" si="14"/>
        <v>3425016820.1399999</v>
      </c>
      <c r="D30" s="62">
        <f t="shared" si="14"/>
        <v>3642304285.4899998</v>
      </c>
      <c r="E30" s="43">
        <f t="shared" si="14"/>
        <v>3927443927.96</v>
      </c>
      <c r="F30" s="43">
        <f t="shared" si="14"/>
        <v>4107793016.3400002</v>
      </c>
      <c r="G30" s="43">
        <f t="shared" si="14"/>
        <v>4333066000</v>
      </c>
      <c r="H30" s="43">
        <f t="shared" si="14"/>
        <v>4390784794</v>
      </c>
      <c r="I30" s="133">
        <f>ROUND(H30/G30*100,1)</f>
        <v>101.3</v>
      </c>
      <c r="J30" s="125">
        <f>J31+J32</f>
        <v>4360546000</v>
      </c>
      <c r="K30" s="132">
        <f t="shared" si="1"/>
        <v>99.3</v>
      </c>
      <c r="L30" s="27"/>
      <c r="M30" s="112">
        <f t="shared" ref="M30" si="15">M31+M32</f>
        <v>4360546000</v>
      </c>
      <c r="N30" s="111">
        <f t="shared" si="3"/>
        <v>0</v>
      </c>
    </row>
    <row r="31" spans="1:14" ht="15.75" customHeight="1" x14ac:dyDescent="0.25">
      <c r="A31" s="5" t="s">
        <v>19</v>
      </c>
      <c r="B31" s="58">
        <v>94423482.640000001</v>
      </c>
      <c r="C31" s="46">
        <v>86782437.620000005</v>
      </c>
      <c r="D31" s="47">
        <v>80615409</v>
      </c>
      <c r="E31" s="47">
        <v>85581739.099999994</v>
      </c>
      <c r="F31" s="47">
        <v>85014654.519999996</v>
      </c>
      <c r="G31" s="47">
        <v>109783000</v>
      </c>
      <c r="H31" s="47">
        <v>109783000</v>
      </c>
      <c r="I31" s="44">
        <f>ROUND(H31/G31*100,1)</f>
        <v>100</v>
      </c>
      <c r="J31" s="126">
        <v>109783000</v>
      </c>
      <c r="K31" s="44">
        <f t="shared" si="1"/>
        <v>100</v>
      </c>
      <c r="L31" s="27"/>
      <c r="M31" s="109">
        <v>109783000</v>
      </c>
      <c r="N31" s="110">
        <f t="shared" si="3"/>
        <v>0</v>
      </c>
    </row>
    <row r="32" spans="1:14" ht="15.75" customHeight="1" x14ac:dyDescent="0.25">
      <c r="A32" s="6" t="s">
        <v>20</v>
      </c>
      <c r="B32" s="59">
        <v>3137311586.8600001</v>
      </c>
      <c r="C32" s="60">
        <v>3338234382.52</v>
      </c>
      <c r="D32" s="55">
        <v>3561688876.4899998</v>
      </c>
      <c r="E32" s="55">
        <v>3841862188.8600001</v>
      </c>
      <c r="F32" s="55">
        <v>4022778361.8200002</v>
      </c>
      <c r="G32" s="55">
        <v>4223283000</v>
      </c>
      <c r="H32" s="56">
        <v>4281001794</v>
      </c>
      <c r="I32" s="44">
        <v>0</v>
      </c>
      <c r="J32" s="128">
        <v>4250763000</v>
      </c>
      <c r="K32" s="57">
        <f t="shared" si="1"/>
        <v>99.3</v>
      </c>
      <c r="L32" s="27"/>
      <c r="M32" s="109">
        <v>4250763000</v>
      </c>
      <c r="N32" s="110">
        <f t="shared" si="3"/>
        <v>0</v>
      </c>
    </row>
    <row r="33" spans="1:14" s="1" customFormat="1" ht="15.75" customHeight="1" x14ac:dyDescent="0.25">
      <c r="A33" s="33" t="s">
        <v>10</v>
      </c>
      <c r="B33" s="61">
        <f t="shared" ref="B33:H33" si="16">B34+B37</f>
        <v>4626126810.0799999</v>
      </c>
      <c r="C33" s="62">
        <f t="shared" si="16"/>
        <v>5012924905.6499996</v>
      </c>
      <c r="D33" s="62">
        <f t="shared" si="16"/>
        <v>5291804921.54</v>
      </c>
      <c r="E33" s="43">
        <f t="shared" si="16"/>
        <v>640374977</v>
      </c>
      <c r="F33" s="43">
        <f t="shared" si="16"/>
        <v>1927225967.78</v>
      </c>
      <c r="G33" s="43">
        <f t="shared" si="16"/>
        <v>2993928152</v>
      </c>
      <c r="H33" s="43">
        <f t="shared" si="16"/>
        <v>2924604421</v>
      </c>
      <c r="I33" s="95">
        <f t="shared" ref="I33:I39" si="17">ROUND(H33/G33*100,1)</f>
        <v>97.7</v>
      </c>
      <c r="J33" s="125">
        <f>J34</f>
        <v>2779037000</v>
      </c>
      <c r="K33" s="44"/>
      <c r="L33" s="27"/>
      <c r="M33" s="109"/>
      <c r="N33" s="110"/>
    </row>
    <row r="34" spans="1:14" s="1" customFormat="1" ht="15.75" customHeight="1" x14ac:dyDescent="0.25">
      <c r="A34" s="12" t="s">
        <v>26</v>
      </c>
      <c r="B34" s="61">
        <f t="shared" ref="B34:H34" si="18">B35+B36</f>
        <v>2550250279.0799999</v>
      </c>
      <c r="C34" s="62">
        <f t="shared" si="18"/>
        <v>1600624065.6500001</v>
      </c>
      <c r="D34" s="62">
        <f t="shared" si="18"/>
        <v>846268866.78999996</v>
      </c>
      <c r="E34" s="43">
        <f t="shared" si="18"/>
        <v>530619599</v>
      </c>
      <c r="F34" s="43">
        <f t="shared" si="18"/>
        <v>1094287924</v>
      </c>
      <c r="G34" s="43">
        <f t="shared" si="18"/>
        <v>1684044152</v>
      </c>
      <c r="H34" s="43">
        <f t="shared" si="18"/>
        <v>2049604421</v>
      </c>
      <c r="I34" s="132">
        <f t="shared" si="17"/>
        <v>121.7</v>
      </c>
      <c r="J34" s="125">
        <f>J35+J36</f>
        <v>2779037000</v>
      </c>
      <c r="K34" s="132">
        <f t="shared" si="1"/>
        <v>135.6</v>
      </c>
      <c r="L34" s="27"/>
      <c r="M34" s="112">
        <f t="shared" ref="M34" si="19">M35+M36</f>
        <v>2779037000</v>
      </c>
      <c r="N34" s="111">
        <f t="shared" si="3"/>
        <v>0</v>
      </c>
    </row>
    <row r="35" spans="1:14" s="1" customFormat="1" ht="15.75" customHeight="1" x14ac:dyDescent="0.25">
      <c r="A35" s="5" t="s">
        <v>19</v>
      </c>
      <c r="B35" s="58">
        <v>514051258.60000002</v>
      </c>
      <c r="C35" s="46">
        <v>554952216.64999998</v>
      </c>
      <c r="D35" s="47">
        <v>486690817.25</v>
      </c>
      <c r="E35" s="47">
        <v>226348416</v>
      </c>
      <c r="F35" s="47">
        <v>252252172.5</v>
      </c>
      <c r="G35" s="47">
        <v>601000000</v>
      </c>
      <c r="H35" s="49">
        <v>442512710</v>
      </c>
      <c r="I35" s="44">
        <f t="shared" si="17"/>
        <v>73.599999999999994</v>
      </c>
      <c r="J35" s="126">
        <v>556787000</v>
      </c>
      <c r="K35" s="44">
        <f t="shared" si="1"/>
        <v>125.8</v>
      </c>
      <c r="L35" s="27"/>
      <c r="M35" s="109">
        <v>556787000</v>
      </c>
      <c r="N35" s="110">
        <f t="shared" si="3"/>
        <v>0</v>
      </c>
    </row>
    <row r="36" spans="1:14" s="1" customFormat="1" ht="15.75" customHeight="1" x14ac:dyDescent="0.25">
      <c r="A36" s="5" t="s">
        <v>20</v>
      </c>
      <c r="B36" s="58">
        <v>2036199020.48</v>
      </c>
      <c r="C36" s="46">
        <v>1045671849</v>
      </c>
      <c r="D36" s="47">
        <v>359578049.54000002</v>
      </c>
      <c r="E36" s="47">
        <v>304271183</v>
      </c>
      <c r="F36" s="47">
        <v>842035751.5</v>
      </c>
      <c r="G36" s="47">
        <f>1593044152-510000000</f>
        <v>1083044152</v>
      </c>
      <c r="H36" s="49">
        <v>1607091711</v>
      </c>
      <c r="I36" s="44">
        <f t="shared" si="17"/>
        <v>148.4</v>
      </c>
      <c r="J36" s="126">
        <v>2222250000</v>
      </c>
      <c r="K36" s="44">
        <f t="shared" si="1"/>
        <v>138.30000000000001</v>
      </c>
      <c r="L36" s="27"/>
      <c r="M36" s="109">
        <v>2222250000</v>
      </c>
      <c r="N36" s="110">
        <f t="shared" si="3"/>
        <v>0</v>
      </c>
    </row>
    <row r="37" spans="1:14" s="1" customFormat="1" ht="15.75" customHeight="1" x14ac:dyDescent="0.25">
      <c r="A37" s="13" t="s">
        <v>27</v>
      </c>
      <c r="B37" s="63">
        <v>2075876531</v>
      </c>
      <c r="C37" s="51">
        <v>3412300840</v>
      </c>
      <c r="D37" s="52">
        <v>4445536054.75</v>
      </c>
      <c r="E37" s="52">
        <v>109755378</v>
      </c>
      <c r="F37" s="52">
        <v>832938043.77999997</v>
      </c>
      <c r="G37" s="52">
        <v>1309884000</v>
      </c>
      <c r="H37" s="52">
        <v>875000000</v>
      </c>
      <c r="I37" s="44">
        <f t="shared" si="17"/>
        <v>66.8</v>
      </c>
      <c r="J37" s="129" t="s">
        <v>44</v>
      </c>
      <c r="K37" s="57"/>
      <c r="L37" s="27"/>
      <c r="M37" s="109"/>
      <c r="N37" s="111"/>
    </row>
    <row r="38" spans="1:14" s="1" customFormat="1" ht="15.75" customHeight="1" x14ac:dyDescent="0.25">
      <c r="A38" s="34" t="s">
        <v>11</v>
      </c>
      <c r="B38" s="61">
        <v>0</v>
      </c>
      <c r="C38" s="61">
        <v>0</v>
      </c>
      <c r="D38" s="61">
        <v>0</v>
      </c>
      <c r="E38" s="61">
        <v>0</v>
      </c>
      <c r="F38" s="62">
        <f>F39+F40</f>
        <v>15332946</v>
      </c>
      <c r="G38" s="62">
        <v>50000000</v>
      </c>
      <c r="H38" s="70">
        <f t="shared" ref="H38" si="20">H39+H40</f>
        <v>50000000</v>
      </c>
      <c r="I38" s="133">
        <f t="shared" si="17"/>
        <v>100</v>
      </c>
      <c r="J38" s="125">
        <f>J39+J40</f>
        <v>55000000</v>
      </c>
      <c r="K38" s="132">
        <f t="shared" si="1"/>
        <v>110</v>
      </c>
      <c r="L38" s="27"/>
      <c r="M38" s="112">
        <f t="shared" ref="M38" si="21">M39+M40</f>
        <v>55000000</v>
      </c>
      <c r="N38" s="111">
        <f t="shared" si="3"/>
        <v>0</v>
      </c>
    </row>
    <row r="39" spans="1:14" s="1" customFormat="1" ht="15.75" customHeight="1" x14ac:dyDescent="0.25">
      <c r="A39" s="5" t="s">
        <v>19</v>
      </c>
      <c r="B39" s="58">
        <v>0</v>
      </c>
      <c r="C39" s="58">
        <v>0</v>
      </c>
      <c r="D39" s="58">
        <v>0</v>
      </c>
      <c r="E39" s="58">
        <v>0</v>
      </c>
      <c r="F39" s="47">
        <v>15332946</v>
      </c>
      <c r="G39" s="47">
        <v>50000000</v>
      </c>
      <c r="H39" s="47">
        <v>50000000</v>
      </c>
      <c r="I39" s="44">
        <f t="shared" si="17"/>
        <v>100</v>
      </c>
      <c r="J39" s="126">
        <v>55000000</v>
      </c>
      <c r="K39" s="44">
        <f t="shared" si="1"/>
        <v>110</v>
      </c>
      <c r="L39" s="27"/>
      <c r="M39" s="109">
        <v>55000000</v>
      </c>
      <c r="N39" s="110">
        <f t="shared" si="3"/>
        <v>0</v>
      </c>
    </row>
    <row r="40" spans="1:14" s="1" customFormat="1" ht="15.75" customHeight="1" x14ac:dyDescent="0.25">
      <c r="A40" s="6" t="s">
        <v>20</v>
      </c>
      <c r="B40" s="59">
        <v>0</v>
      </c>
      <c r="C40" s="59">
        <v>0</v>
      </c>
      <c r="D40" s="59">
        <v>0</v>
      </c>
      <c r="E40" s="59">
        <v>0</v>
      </c>
      <c r="F40" s="55">
        <v>0</v>
      </c>
      <c r="G40" s="55">
        <v>0</v>
      </c>
      <c r="H40" s="56">
        <v>0</v>
      </c>
      <c r="I40" s="57">
        <v>0</v>
      </c>
      <c r="J40" s="128">
        <v>0</v>
      </c>
      <c r="K40" s="57"/>
      <c r="L40" s="27"/>
      <c r="M40" s="109">
        <v>0</v>
      </c>
      <c r="N40" s="110">
        <f t="shared" si="3"/>
        <v>0</v>
      </c>
    </row>
    <row r="41" spans="1:14" s="1" customFormat="1" ht="15.75" customHeight="1" x14ac:dyDescent="0.25">
      <c r="A41" s="31" t="s">
        <v>15</v>
      </c>
      <c r="B41" s="61">
        <f t="shared" ref="B41:H41" si="22">B42+B43</f>
        <v>763570137.99000001</v>
      </c>
      <c r="C41" s="62">
        <f t="shared" si="22"/>
        <v>769736789</v>
      </c>
      <c r="D41" s="62">
        <f t="shared" si="22"/>
        <v>815597280</v>
      </c>
      <c r="E41" s="43">
        <f t="shared" si="22"/>
        <v>858044769.29999995</v>
      </c>
      <c r="F41" s="43">
        <f t="shared" si="22"/>
        <v>875396428.31999993</v>
      </c>
      <c r="G41" s="43">
        <f t="shared" si="22"/>
        <v>884726000</v>
      </c>
      <c r="H41" s="43">
        <f t="shared" si="22"/>
        <v>982682952</v>
      </c>
      <c r="I41" s="133">
        <f>ROUND(H41/G41*100,1)</f>
        <v>111.1</v>
      </c>
      <c r="J41" s="125">
        <f>J42+J43</f>
        <v>1010789000</v>
      </c>
      <c r="K41" s="132">
        <f t="shared" si="1"/>
        <v>102.9</v>
      </c>
      <c r="L41" s="27"/>
      <c r="M41" s="112">
        <f t="shared" ref="M41" si="23">M42+M43</f>
        <v>1010789000</v>
      </c>
      <c r="N41" s="111">
        <f t="shared" si="3"/>
        <v>0</v>
      </c>
    </row>
    <row r="42" spans="1:14" s="1" customFormat="1" ht="15.75" customHeight="1" x14ac:dyDescent="0.25">
      <c r="A42" s="5" t="s">
        <v>19</v>
      </c>
      <c r="B42" s="58">
        <v>374921137.99000001</v>
      </c>
      <c r="C42" s="46">
        <v>391184789</v>
      </c>
      <c r="D42" s="47">
        <v>391680280</v>
      </c>
      <c r="E42" s="47">
        <v>394047631.30000001</v>
      </c>
      <c r="F42" s="47">
        <v>449918321.31999999</v>
      </c>
      <c r="G42" s="47">
        <v>458626000</v>
      </c>
      <c r="H42" s="47">
        <v>496451000</v>
      </c>
      <c r="I42" s="44">
        <f>ROUND(H42/G42*100,1)</f>
        <v>108.2</v>
      </c>
      <c r="J42" s="126">
        <v>520789000</v>
      </c>
      <c r="K42" s="44">
        <f t="shared" si="1"/>
        <v>104.9</v>
      </c>
      <c r="L42" s="27"/>
      <c r="M42" s="109">
        <v>520789000</v>
      </c>
      <c r="N42" s="110">
        <f t="shared" si="3"/>
        <v>0</v>
      </c>
    </row>
    <row r="43" spans="1:14" s="1" customFormat="1" ht="15.75" customHeight="1" x14ac:dyDescent="0.25">
      <c r="A43" s="6" t="s">
        <v>20</v>
      </c>
      <c r="B43" s="59">
        <v>388649000</v>
      </c>
      <c r="C43" s="60">
        <v>378552000</v>
      </c>
      <c r="D43" s="55">
        <v>423917000</v>
      </c>
      <c r="E43" s="55">
        <v>463997138</v>
      </c>
      <c r="F43" s="55">
        <v>425478107</v>
      </c>
      <c r="G43" s="55">
        <v>426100000</v>
      </c>
      <c r="H43" s="55">
        <v>486231952</v>
      </c>
      <c r="I43" s="44">
        <v>0</v>
      </c>
      <c r="J43" s="128">
        <v>490000000</v>
      </c>
      <c r="K43" s="57">
        <f t="shared" si="1"/>
        <v>100.8</v>
      </c>
      <c r="L43" s="27"/>
      <c r="M43" s="109">
        <v>490000000</v>
      </c>
      <c r="N43" s="110">
        <f t="shared" si="3"/>
        <v>0</v>
      </c>
    </row>
    <row r="44" spans="1:14" s="1" customFormat="1" ht="25.5" customHeight="1" x14ac:dyDescent="0.25">
      <c r="A44" s="33" t="s">
        <v>24</v>
      </c>
      <c r="B44" s="61">
        <f>B45+B48</f>
        <v>21403715805.760002</v>
      </c>
      <c r="C44" s="62">
        <f>C48+C45</f>
        <v>21296175725.720001</v>
      </c>
      <c r="D44" s="62">
        <f>D45+D48</f>
        <v>21686788124.91</v>
      </c>
      <c r="E44" s="43">
        <f>E45+E48</f>
        <v>15296759600.129999</v>
      </c>
      <c r="F44" s="43">
        <f>F45+F48</f>
        <v>16690662806.629999</v>
      </c>
      <c r="G44" s="43">
        <f t="shared" ref="G44:H44" si="24">G45+G48</f>
        <v>18751885565</v>
      </c>
      <c r="H44" s="43">
        <f t="shared" si="24"/>
        <v>19734339959</v>
      </c>
      <c r="I44" s="95">
        <f t="shared" ref="I44:I50" si="25">ROUND(H44/G44*100,1)</f>
        <v>105.2</v>
      </c>
      <c r="J44" s="125">
        <f>J45</f>
        <v>14446977081</v>
      </c>
      <c r="K44" s="44"/>
      <c r="L44" s="27"/>
      <c r="M44" s="109"/>
      <c r="N44" s="110"/>
    </row>
    <row r="45" spans="1:14" s="1" customFormat="1" ht="15.75" customHeight="1" x14ac:dyDescent="0.25">
      <c r="A45" s="12" t="s">
        <v>26</v>
      </c>
      <c r="B45" s="61">
        <f t="shared" ref="B45:H45" si="26">B46+B47</f>
        <v>10382873126.26</v>
      </c>
      <c r="C45" s="62">
        <f t="shared" si="26"/>
        <v>11384728432.68</v>
      </c>
      <c r="D45" s="62">
        <f t="shared" si="26"/>
        <v>12007760720.49</v>
      </c>
      <c r="E45" s="43">
        <f t="shared" si="26"/>
        <v>12667559652.049999</v>
      </c>
      <c r="F45" s="43">
        <f t="shared" si="26"/>
        <v>12998609232.549999</v>
      </c>
      <c r="G45" s="43">
        <f t="shared" si="26"/>
        <v>14345112585</v>
      </c>
      <c r="H45" s="43">
        <f t="shared" si="26"/>
        <v>14613874459</v>
      </c>
      <c r="I45" s="132">
        <f t="shared" si="25"/>
        <v>101.9</v>
      </c>
      <c r="J45" s="125">
        <f>J46+J47</f>
        <v>14446977081</v>
      </c>
      <c r="K45" s="132">
        <f t="shared" si="1"/>
        <v>98.9</v>
      </c>
      <c r="L45" s="27"/>
      <c r="M45" s="113">
        <f t="shared" ref="M45" si="27">M46+M47</f>
        <v>14446977081</v>
      </c>
      <c r="N45" s="111">
        <f t="shared" si="3"/>
        <v>0</v>
      </c>
    </row>
    <row r="46" spans="1:14" s="1" customFormat="1" ht="15.75" customHeight="1" x14ac:dyDescent="0.25">
      <c r="A46" s="5" t="s">
        <v>19</v>
      </c>
      <c r="B46" s="64">
        <v>7664749481.9899998</v>
      </c>
      <c r="C46" s="46">
        <v>7937364209.96</v>
      </c>
      <c r="D46" s="47">
        <v>8085446601.6300001</v>
      </c>
      <c r="E46" s="47">
        <v>7243012504.3699999</v>
      </c>
      <c r="F46" s="47">
        <v>7559380336.1599998</v>
      </c>
      <c r="G46" s="47">
        <v>8896591355</v>
      </c>
      <c r="H46" s="49">
        <v>9372444229</v>
      </c>
      <c r="I46" s="44">
        <f t="shared" si="25"/>
        <v>105.3</v>
      </c>
      <c r="J46" s="126">
        <v>9581467851</v>
      </c>
      <c r="K46" s="44">
        <f t="shared" si="1"/>
        <v>102.2</v>
      </c>
      <c r="L46" s="27"/>
      <c r="M46" s="109">
        <v>9581467851</v>
      </c>
      <c r="N46" s="110">
        <f t="shared" si="3"/>
        <v>0</v>
      </c>
    </row>
    <row r="47" spans="1:14" s="1" customFormat="1" ht="15.75" customHeight="1" x14ac:dyDescent="0.25">
      <c r="A47" s="5" t="s">
        <v>20</v>
      </c>
      <c r="B47" s="64">
        <v>2718123644.27</v>
      </c>
      <c r="C47" s="46">
        <v>3447364222.7199998</v>
      </c>
      <c r="D47" s="47">
        <v>3922314118.8600001</v>
      </c>
      <c r="E47" s="47">
        <v>5424547147.6800003</v>
      </c>
      <c r="F47" s="47">
        <v>5439228896.3900003</v>
      </c>
      <c r="G47" s="47">
        <v>5448521230</v>
      </c>
      <c r="H47" s="49">
        <v>5241430230</v>
      </c>
      <c r="I47" s="44">
        <f t="shared" si="25"/>
        <v>96.2</v>
      </c>
      <c r="J47" s="126">
        <v>4865509230</v>
      </c>
      <c r="K47" s="44">
        <f t="shared" si="1"/>
        <v>92.8</v>
      </c>
      <c r="L47" s="27"/>
      <c r="M47" s="109">
        <v>4865509230</v>
      </c>
      <c r="N47" s="110">
        <f t="shared" si="3"/>
        <v>0</v>
      </c>
    </row>
    <row r="48" spans="1:14" s="1" customFormat="1" ht="15.75" customHeight="1" x14ac:dyDescent="0.25">
      <c r="A48" s="13" t="s">
        <v>27</v>
      </c>
      <c r="B48" s="65">
        <v>11020842679.5</v>
      </c>
      <c r="C48" s="66">
        <v>9911447293.0400009</v>
      </c>
      <c r="D48" s="62">
        <v>9679027404.4200001</v>
      </c>
      <c r="E48" s="62">
        <v>2629199948.0799999</v>
      </c>
      <c r="F48" s="62">
        <v>3692053574.0799999</v>
      </c>
      <c r="G48" s="62">
        <v>4406772980</v>
      </c>
      <c r="H48" s="52">
        <v>5120465500</v>
      </c>
      <c r="I48" s="57">
        <f t="shared" si="25"/>
        <v>116.2</v>
      </c>
      <c r="J48" s="129" t="s">
        <v>44</v>
      </c>
      <c r="K48" s="57"/>
      <c r="L48" s="27"/>
      <c r="M48" s="109"/>
      <c r="N48" s="110"/>
    </row>
    <row r="49" spans="1:14" s="1" customFormat="1" ht="15.75" customHeight="1" x14ac:dyDescent="0.25">
      <c r="A49" s="31" t="s">
        <v>12</v>
      </c>
      <c r="B49" s="97">
        <f>B50+B51</f>
        <v>471429410</v>
      </c>
      <c r="C49" s="75">
        <f>C50+C51</f>
        <v>477986876</v>
      </c>
      <c r="D49" s="75">
        <f>D50+D51</f>
        <v>469407688</v>
      </c>
      <c r="E49" s="98">
        <f>E50+E51</f>
        <v>375571758</v>
      </c>
      <c r="F49" s="98">
        <f>F50+F51</f>
        <v>388182239</v>
      </c>
      <c r="G49" s="99">
        <f t="shared" ref="G49:H49" si="28">G50+G51</f>
        <v>521382000</v>
      </c>
      <c r="H49" s="99">
        <f t="shared" si="28"/>
        <v>487296138</v>
      </c>
      <c r="I49" s="133">
        <f t="shared" si="25"/>
        <v>93.5</v>
      </c>
      <c r="J49" s="125">
        <f>J50+J51</f>
        <v>579854000</v>
      </c>
      <c r="K49" s="132">
        <f t="shared" si="1"/>
        <v>119</v>
      </c>
      <c r="L49" s="27"/>
      <c r="M49" s="112">
        <f t="shared" ref="M49" si="29">M50+M51</f>
        <v>579854000</v>
      </c>
      <c r="N49" s="111">
        <f t="shared" si="3"/>
        <v>0</v>
      </c>
    </row>
    <row r="50" spans="1:14" s="1" customFormat="1" ht="15.75" customHeight="1" x14ac:dyDescent="0.25">
      <c r="A50" s="5" t="s">
        <v>19</v>
      </c>
      <c r="B50" s="58">
        <v>73850410</v>
      </c>
      <c r="C50" s="46">
        <v>74184691</v>
      </c>
      <c r="D50" s="47">
        <v>94763688</v>
      </c>
      <c r="E50" s="47">
        <v>100402758</v>
      </c>
      <c r="F50" s="47">
        <v>107055239</v>
      </c>
      <c r="G50" s="47">
        <v>96382000</v>
      </c>
      <c r="H50" s="47">
        <v>99696138</v>
      </c>
      <c r="I50" s="44">
        <f t="shared" si="25"/>
        <v>103.4</v>
      </c>
      <c r="J50" s="126">
        <v>94854000</v>
      </c>
      <c r="K50" s="44">
        <f t="shared" si="1"/>
        <v>95.1</v>
      </c>
      <c r="L50" s="27"/>
      <c r="M50" s="109">
        <v>94854000</v>
      </c>
      <c r="N50" s="110">
        <f t="shared" si="3"/>
        <v>0</v>
      </c>
    </row>
    <row r="51" spans="1:14" s="1" customFormat="1" ht="15.75" customHeight="1" x14ac:dyDescent="0.25">
      <c r="A51" s="5" t="s">
        <v>20</v>
      </c>
      <c r="B51" s="58">
        <v>397579000</v>
      </c>
      <c r="C51" s="46">
        <v>403802185</v>
      </c>
      <c r="D51" s="47">
        <v>374644000</v>
      </c>
      <c r="E51" s="47">
        <v>275169000</v>
      </c>
      <c r="F51" s="47">
        <v>281127000</v>
      </c>
      <c r="G51" s="47">
        <v>425000000</v>
      </c>
      <c r="H51" s="56">
        <v>387600000</v>
      </c>
      <c r="I51" s="57">
        <v>0</v>
      </c>
      <c r="J51" s="128">
        <v>485000000</v>
      </c>
      <c r="K51" s="57">
        <f t="shared" si="1"/>
        <v>125.1</v>
      </c>
      <c r="L51" s="27"/>
      <c r="M51" s="109">
        <v>485000000</v>
      </c>
      <c r="N51" s="110">
        <f t="shared" si="3"/>
        <v>0</v>
      </c>
    </row>
    <row r="52" spans="1:14" s="1" customFormat="1" ht="15.75" customHeight="1" x14ac:dyDescent="0.25">
      <c r="A52" s="100" t="s">
        <v>13</v>
      </c>
      <c r="B52" s="97">
        <f t="shared" ref="B52:H52" si="30">B53+B54</f>
        <v>1227497655.73</v>
      </c>
      <c r="C52" s="75">
        <f t="shared" si="30"/>
        <v>1229185488.45</v>
      </c>
      <c r="D52" s="75">
        <f t="shared" si="30"/>
        <v>1333473352.6199999</v>
      </c>
      <c r="E52" s="98">
        <f t="shared" si="30"/>
        <v>1190098791.9200001</v>
      </c>
      <c r="F52" s="98">
        <f t="shared" si="30"/>
        <v>1588405900.8299999</v>
      </c>
      <c r="G52" s="98">
        <f t="shared" si="30"/>
        <v>1557640512</v>
      </c>
      <c r="H52" s="98">
        <f t="shared" si="30"/>
        <v>1552100648</v>
      </c>
      <c r="I52" s="133">
        <f>ROUND(H52/G52*100,1)</f>
        <v>99.6</v>
      </c>
      <c r="J52" s="125">
        <f>J53+J54</f>
        <v>1710156512</v>
      </c>
      <c r="K52" s="132">
        <f t="shared" si="1"/>
        <v>110.2</v>
      </c>
      <c r="L52" s="27"/>
      <c r="M52" s="112">
        <f t="shared" ref="M52" si="31">M53+M54</f>
        <v>1710156512</v>
      </c>
      <c r="N52" s="111">
        <f t="shared" si="3"/>
        <v>0</v>
      </c>
    </row>
    <row r="53" spans="1:14" s="1" customFormat="1" ht="15.75" customHeight="1" x14ac:dyDescent="0.25">
      <c r="A53" s="5" t="s">
        <v>19</v>
      </c>
      <c r="B53" s="58">
        <v>400645454</v>
      </c>
      <c r="C53" s="46">
        <v>424362488.44999999</v>
      </c>
      <c r="D53" s="47">
        <v>428882632.62</v>
      </c>
      <c r="E53" s="47">
        <v>490352736.17000002</v>
      </c>
      <c r="F53" s="47">
        <v>611765353.65999997</v>
      </c>
      <c r="G53" s="47">
        <v>646197447</v>
      </c>
      <c r="H53" s="49">
        <v>502100648</v>
      </c>
      <c r="I53" s="44">
        <f>ROUND(H53/G53*100,1)</f>
        <v>77.7</v>
      </c>
      <c r="J53" s="126">
        <v>660156512</v>
      </c>
      <c r="K53" s="44">
        <f t="shared" si="1"/>
        <v>131.5</v>
      </c>
      <c r="L53" s="27"/>
      <c r="M53" s="109">
        <v>660156512</v>
      </c>
      <c r="N53" s="110">
        <f t="shared" si="3"/>
        <v>0</v>
      </c>
    </row>
    <row r="54" spans="1:14" s="1" customFormat="1" ht="15.75" customHeight="1" x14ac:dyDescent="0.25">
      <c r="A54" s="5" t="s">
        <v>20</v>
      </c>
      <c r="B54" s="58">
        <v>826852201.73000002</v>
      </c>
      <c r="C54" s="46">
        <v>804823000</v>
      </c>
      <c r="D54" s="47">
        <v>904590720</v>
      </c>
      <c r="E54" s="47">
        <v>699746055.75</v>
      </c>
      <c r="F54" s="47">
        <v>976640547.16999996</v>
      </c>
      <c r="G54" s="47">
        <v>911443065</v>
      </c>
      <c r="H54" s="56">
        <v>1050000000</v>
      </c>
      <c r="I54" s="57">
        <v>0</v>
      </c>
      <c r="J54" s="128">
        <v>1050000000</v>
      </c>
      <c r="K54" s="57">
        <f t="shared" si="1"/>
        <v>100</v>
      </c>
      <c r="L54" s="27"/>
      <c r="M54" s="109">
        <v>1050000000</v>
      </c>
      <c r="N54" s="110">
        <f t="shared" si="3"/>
        <v>0</v>
      </c>
    </row>
    <row r="55" spans="1:14" s="1" customFormat="1" ht="15.75" customHeight="1" x14ac:dyDescent="0.25">
      <c r="A55" s="100" t="s">
        <v>16</v>
      </c>
      <c r="B55" s="97">
        <f>B56+B57</f>
        <v>6786843.9399999995</v>
      </c>
      <c r="C55" s="75">
        <f>C56+C57</f>
        <v>8630759.6600000001</v>
      </c>
      <c r="D55" s="75">
        <f>D56+D57</f>
        <v>7735827.5299999993</v>
      </c>
      <c r="E55" s="75">
        <f>E56+E57</f>
        <v>7890469.7000000002</v>
      </c>
      <c r="F55" s="75">
        <f>F56+F57</f>
        <v>7050372.7400000002</v>
      </c>
      <c r="G55" s="75">
        <v>0</v>
      </c>
      <c r="H55" s="101">
        <v>0</v>
      </c>
      <c r="I55" s="133">
        <v>0</v>
      </c>
      <c r="J55" s="125">
        <f>J56+J57</f>
        <v>0</v>
      </c>
      <c r="K55" s="44"/>
      <c r="L55" s="27"/>
      <c r="M55" s="109">
        <v>0</v>
      </c>
      <c r="N55" s="111">
        <f t="shared" si="3"/>
        <v>0</v>
      </c>
    </row>
    <row r="56" spans="1:14" s="1" customFormat="1" ht="15.75" customHeight="1" x14ac:dyDescent="0.25">
      <c r="A56" s="5" t="s">
        <v>19</v>
      </c>
      <c r="B56" s="58">
        <v>4640457.16</v>
      </c>
      <c r="C56" s="46">
        <v>6661409.7000000002</v>
      </c>
      <c r="D56" s="47">
        <v>5480803.1699999999</v>
      </c>
      <c r="E56" s="47">
        <v>6682120.7000000002</v>
      </c>
      <c r="F56" s="47">
        <v>5963119.7400000002</v>
      </c>
      <c r="G56" s="47">
        <v>0</v>
      </c>
      <c r="H56" s="49">
        <v>0</v>
      </c>
      <c r="I56" s="44">
        <v>0</v>
      </c>
      <c r="J56" s="126">
        <v>0</v>
      </c>
      <c r="K56" s="44"/>
      <c r="L56" s="27"/>
      <c r="M56" s="109">
        <v>0</v>
      </c>
      <c r="N56" s="110">
        <f t="shared" si="3"/>
        <v>0</v>
      </c>
    </row>
    <row r="57" spans="1:14" s="1" customFormat="1" ht="15.75" customHeight="1" x14ac:dyDescent="0.25">
      <c r="A57" s="6" t="s">
        <v>20</v>
      </c>
      <c r="B57" s="59">
        <v>2146386.7799999998</v>
      </c>
      <c r="C57" s="60">
        <v>1969349.96</v>
      </c>
      <c r="D57" s="55">
        <v>2255024.36</v>
      </c>
      <c r="E57" s="55">
        <v>1208349</v>
      </c>
      <c r="F57" s="55">
        <v>1087253</v>
      </c>
      <c r="G57" s="55">
        <v>0</v>
      </c>
      <c r="H57" s="56">
        <v>0</v>
      </c>
      <c r="I57" s="57">
        <v>0</v>
      </c>
      <c r="J57" s="128">
        <v>0</v>
      </c>
      <c r="K57" s="57"/>
      <c r="L57" s="27"/>
      <c r="M57" s="109">
        <v>0</v>
      </c>
      <c r="N57" s="110">
        <f t="shared" si="3"/>
        <v>0</v>
      </c>
    </row>
    <row r="58" spans="1:14" s="1" customFormat="1" ht="15.75" customHeight="1" x14ac:dyDescent="0.25">
      <c r="A58" s="102" t="s">
        <v>30</v>
      </c>
      <c r="B58" s="97">
        <v>0</v>
      </c>
      <c r="C58" s="103">
        <v>0</v>
      </c>
      <c r="D58" s="75">
        <v>0</v>
      </c>
      <c r="E58" s="104">
        <f>E60+E59</f>
        <v>2931127.92</v>
      </c>
      <c r="F58" s="75">
        <f>F60+F59</f>
        <v>4286062.7300000004</v>
      </c>
      <c r="G58" s="104">
        <v>0</v>
      </c>
      <c r="H58" s="101">
        <v>0</v>
      </c>
      <c r="I58" s="133">
        <v>0</v>
      </c>
      <c r="J58" s="125">
        <f>J59+J60</f>
        <v>0</v>
      </c>
      <c r="K58" s="44"/>
      <c r="L58" s="27"/>
      <c r="M58" s="109">
        <v>0</v>
      </c>
      <c r="N58" s="111">
        <f t="shared" si="3"/>
        <v>0</v>
      </c>
    </row>
    <row r="59" spans="1:14" s="1" customFormat="1" ht="15.75" customHeight="1" x14ac:dyDescent="0.25">
      <c r="A59" s="28" t="s">
        <v>19</v>
      </c>
      <c r="B59" s="58">
        <v>0</v>
      </c>
      <c r="C59" s="46">
        <v>0</v>
      </c>
      <c r="D59" s="47">
        <v>0</v>
      </c>
      <c r="E59" s="67">
        <v>0</v>
      </c>
      <c r="F59" s="68">
        <v>0</v>
      </c>
      <c r="G59" s="69">
        <v>0</v>
      </c>
      <c r="H59" s="70">
        <v>0</v>
      </c>
      <c r="I59" s="44">
        <v>0</v>
      </c>
      <c r="J59" s="126">
        <v>0</v>
      </c>
      <c r="K59" s="44"/>
      <c r="L59" s="27"/>
      <c r="M59" s="109">
        <v>0</v>
      </c>
      <c r="N59" s="110">
        <f t="shared" si="3"/>
        <v>0</v>
      </c>
    </row>
    <row r="60" spans="1:14" s="1" customFormat="1" ht="15.75" customHeight="1" x14ac:dyDescent="0.25">
      <c r="A60" s="29" t="s">
        <v>20</v>
      </c>
      <c r="B60" s="59">
        <v>0</v>
      </c>
      <c r="C60" s="60">
        <v>0</v>
      </c>
      <c r="D60" s="55">
        <v>0</v>
      </c>
      <c r="E60" s="71">
        <v>2931127.92</v>
      </c>
      <c r="F60" s="68">
        <v>4286062.7300000004</v>
      </c>
      <c r="G60" s="72">
        <v>0</v>
      </c>
      <c r="H60" s="73">
        <v>0</v>
      </c>
      <c r="I60" s="44">
        <v>0</v>
      </c>
      <c r="J60" s="128">
        <v>0</v>
      </c>
      <c r="K60" s="57"/>
      <c r="L60" s="27"/>
      <c r="M60" s="109">
        <v>0</v>
      </c>
      <c r="N60" s="110">
        <f t="shared" si="3"/>
        <v>0</v>
      </c>
    </row>
    <row r="61" spans="1:14" s="1" customFormat="1" ht="15.75" customHeight="1" x14ac:dyDescent="0.25">
      <c r="A61" s="31" t="s">
        <v>22</v>
      </c>
      <c r="B61" s="61">
        <f>B62+B65</f>
        <v>4467336332.4399996</v>
      </c>
      <c r="C61" s="61">
        <f t="shared" ref="C61:F61" si="32">C62+C65</f>
        <v>4452573266.8500004</v>
      </c>
      <c r="D61" s="61">
        <f t="shared" si="32"/>
        <v>4693749105.6199999</v>
      </c>
      <c r="E61" s="61">
        <f t="shared" si="32"/>
        <v>4777930160.1700001</v>
      </c>
      <c r="F61" s="97">
        <f t="shared" si="32"/>
        <v>5231659778.6999998</v>
      </c>
      <c r="G61" s="61">
        <f>G62+G65</f>
        <v>5684692000</v>
      </c>
      <c r="H61" s="61">
        <f>H62+H65</f>
        <v>6022421793</v>
      </c>
      <c r="I61" s="95">
        <f>ROUND(H61/G61*100,1)</f>
        <v>105.9</v>
      </c>
      <c r="J61" s="125">
        <f>J62</f>
        <v>6512043000</v>
      </c>
      <c r="K61" s="44">
        <f t="shared" si="1"/>
        <v>108.1</v>
      </c>
      <c r="L61" s="27"/>
      <c r="M61" s="109"/>
      <c r="N61" s="111"/>
    </row>
    <row r="62" spans="1:14" s="1" customFormat="1" ht="15.75" customHeight="1" x14ac:dyDescent="0.25">
      <c r="A62" s="12" t="s">
        <v>26</v>
      </c>
      <c r="B62" s="61">
        <f>B63+B64</f>
        <v>4455706082.4399996</v>
      </c>
      <c r="C62" s="62">
        <f>C63+C64</f>
        <v>4452258266.8500004</v>
      </c>
      <c r="D62" s="43">
        <f>D63+D64</f>
        <v>4693749105.6199999</v>
      </c>
      <c r="E62" s="43">
        <f>E63+E64</f>
        <v>4777930160.1700001</v>
      </c>
      <c r="F62" s="43">
        <f>F63+F64</f>
        <v>5231659778.6999998</v>
      </c>
      <c r="G62" s="43">
        <f>G63</f>
        <v>5684692000</v>
      </c>
      <c r="H62" s="43">
        <f t="shared" ref="H62" si="33">H63+H64</f>
        <v>6022421793</v>
      </c>
      <c r="I62" s="132">
        <f>ROUND(H62/G62*100,1)</f>
        <v>105.9</v>
      </c>
      <c r="J62" s="125">
        <f>J63+J64</f>
        <v>6512043000</v>
      </c>
      <c r="K62" s="132">
        <f t="shared" si="1"/>
        <v>108.1</v>
      </c>
      <c r="L62" s="27"/>
      <c r="M62" s="112">
        <f t="shared" ref="M62" si="34">M63+M64</f>
        <v>6511493000</v>
      </c>
      <c r="N62" s="111">
        <f t="shared" si="3"/>
        <v>550000</v>
      </c>
    </row>
    <row r="63" spans="1:14" s="1" customFormat="1" ht="15.75" customHeight="1" x14ac:dyDescent="0.25">
      <c r="A63" s="5" t="s">
        <v>19</v>
      </c>
      <c r="B63" s="58">
        <v>4418373082.4399996</v>
      </c>
      <c r="C63" s="46">
        <v>4452258266.8500004</v>
      </c>
      <c r="D63" s="47">
        <v>4693749105.6199999</v>
      </c>
      <c r="E63" s="47">
        <v>4777930160.1700001</v>
      </c>
      <c r="F63" s="47">
        <v>5231659778.6999998</v>
      </c>
      <c r="G63" s="47">
        <v>5684692000</v>
      </c>
      <c r="H63" s="47">
        <v>6022421793</v>
      </c>
      <c r="I63" s="44">
        <f>ROUND(H63/G63*100,1)</f>
        <v>105.9</v>
      </c>
      <c r="J63" s="126">
        <v>6512043000</v>
      </c>
      <c r="K63" s="44">
        <f t="shared" si="1"/>
        <v>108.1</v>
      </c>
      <c r="L63" s="27"/>
      <c r="M63" s="109">
        <v>6511493000</v>
      </c>
      <c r="N63" s="110">
        <f t="shared" si="3"/>
        <v>550000</v>
      </c>
    </row>
    <row r="64" spans="1:14" s="1" customFormat="1" ht="15.75" customHeight="1" x14ac:dyDescent="0.25">
      <c r="A64" s="5" t="s">
        <v>20</v>
      </c>
      <c r="B64" s="58">
        <v>37333000</v>
      </c>
      <c r="C64" s="46">
        <v>0</v>
      </c>
      <c r="D64" s="74">
        <v>0</v>
      </c>
      <c r="E64" s="74">
        <v>0</v>
      </c>
      <c r="F64" s="74">
        <v>0</v>
      </c>
      <c r="G64" s="74">
        <v>0</v>
      </c>
      <c r="H64" s="74">
        <v>0</v>
      </c>
      <c r="I64" s="44">
        <v>0</v>
      </c>
      <c r="J64" s="126">
        <v>0</v>
      </c>
      <c r="K64" s="44"/>
      <c r="L64" s="27"/>
      <c r="M64" s="109">
        <v>0</v>
      </c>
      <c r="N64" s="110">
        <f t="shared" si="3"/>
        <v>0</v>
      </c>
    </row>
    <row r="65" spans="1:14" s="1" customFormat="1" ht="15.75" customHeight="1" x14ac:dyDescent="0.25">
      <c r="A65" s="13" t="s">
        <v>27</v>
      </c>
      <c r="B65" s="63">
        <v>11630250</v>
      </c>
      <c r="C65" s="51">
        <v>315000</v>
      </c>
      <c r="D65" s="52">
        <v>0</v>
      </c>
      <c r="E65" s="52">
        <v>0</v>
      </c>
      <c r="F65" s="52">
        <v>0</v>
      </c>
      <c r="G65" s="52">
        <v>0</v>
      </c>
      <c r="H65" s="52">
        <v>0</v>
      </c>
      <c r="I65" s="57">
        <v>0</v>
      </c>
      <c r="J65" s="129">
        <v>0</v>
      </c>
      <c r="K65" s="57"/>
      <c r="L65" s="27"/>
      <c r="M65" s="109"/>
      <c r="N65" s="110">
        <f t="shared" si="3"/>
        <v>0</v>
      </c>
    </row>
    <row r="66" spans="1:14" s="1" customFormat="1" ht="15.75" customHeight="1" x14ac:dyDescent="0.25">
      <c r="A66" s="33" t="s">
        <v>23</v>
      </c>
      <c r="B66" s="61">
        <f>B68+B69</f>
        <v>2603070222.0699997</v>
      </c>
      <c r="C66" s="62">
        <f t="shared" ref="C66:H66" si="35">C67+C70</f>
        <v>2918786506.8200002</v>
      </c>
      <c r="D66" s="62">
        <f t="shared" si="35"/>
        <v>3169883043.9900002</v>
      </c>
      <c r="E66" s="69">
        <f t="shared" si="35"/>
        <v>2823387116.5399995</v>
      </c>
      <c r="F66" s="69">
        <f t="shared" si="35"/>
        <v>2923837659.7000003</v>
      </c>
      <c r="G66" s="69">
        <f t="shared" si="35"/>
        <v>4335548383</v>
      </c>
      <c r="H66" s="69">
        <f t="shared" si="35"/>
        <v>4274646444</v>
      </c>
      <c r="I66" s="44">
        <f t="shared" ref="I66:I75" si="36">ROUND(H66/G66*100,1)</f>
        <v>98.6</v>
      </c>
      <c r="J66" s="125">
        <f>J67</f>
        <v>3773804449</v>
      </c>
      <c r="K66" s="44"/>
      <c r="L66" s="27"/>
      <c r="M66" s="109"/>
      <c r="N66" s="110"/>
    </row>
    <row r="67" spans="1:14" s="1" customFormat="1" ht="15.75" customHeight="1" x14ac:dyDescent="0.25">
      <c r="A67" s="12" t="s">
        <v>26</v>
      </c>
      <c r="B67" s="61">
        <f t="shared" ref="B67:H67" si="37">B68+B69</f>
        <v>2603070222.0699997</v>
      </c>
      <c r="C67" s="62">
        <f t="shared" si="37"/>
        <v>2908811181.73</v>
      </c>
      <c r="D67" s="62">
        <f t="shared" si="37"/>
        <v>3135577938.9900002</v>
      </c>
      <c r="E67" s="43">
        <f t="shared" si="37"/>
        <v>2822666474.8599997</v>
      </c>
      <c r="F67" s="43">
        <f t="shared" si="37"/>
        <v>2911528277.3900003</v>
      </c>
      <c r="G67" s="43">
        <f t="shared" si="37"/>
        <v>4278956000</v>
      </c>
      <c r="H67" s="93">
        <f t="shared" si="37"/>
        <v>4174081785</v>
      </c>
      <c r="I67" s="132">
        <f t="shared" si="36"/>
        <v>97.5</v>
      </c>
      <c r="J67" s="125">
        <f>J68+J69</f>
        <v>3773804449</v>
      </c>
      <c r="K67" s="132">
        <f t="shared" si="1"/>
        <v>90.4</v>
      </c>
      <c r="L67" s="27"/>
      <c r="M67" s="112">
        <f t="shared" ref="M67" si="38">M68+M69</f>
        <v>3773804449</v>
      </c>
      <c r="N67" s="111">
        <f t="shared" si="3"/>
        <v>0</v>
      </c>
    </row>
    <row r="68" spans="1:14" s="1" customFormat="1" ht="15.75" customHeight="1" x14ac:dyDescent="0.25">
      <c r="A68" s="5" t="s">
        <v>19</v>
      </c>
      <c r="B68" s="64">
        <v>101518800.39</v>
      </c>
      <c r="C68" s="46">
        <v>143191777.21000001</v>
      </c>
      <c r="D68" s="47">
        <v>120617392.11</v>
      </c>
      <c r="E68" s="47">
        <v>111960261.12</v>
      </c>
      <c r="F68" s="47">
        <v>110774168.51000001</v>
      </c>
      <c r="G68" s="47">
        <v>128445000</v>
      </c>
      <c r="H68" s="47">
        <v>128445000</v>
      </c>
      <c r="I68" s="44">
        <f t="shared" si="36"/>
        <v>100</v>
      </c>
      <c r="J68" s="126">
        <v>168445000</v>
      </c>
      <c r="K68" s="44">
        <f t="shared" si="1"/>
        <v>131.1</v>
      </c>
      <c r="L68" s="27"/>
      <c r="M68" s="109">
        <v>168445000</v>
      </c>
      <c r="N68" s="110">
        <f t="shared" si="3"/>
        <v>0</v>
      </c>
    </row>
    <row r="69" spans="1:14" s="1" customFormat="1" ht="15.75" customHeight="1" x14ac:dyDescent="0.25">
      <c r="A69" s="5" t="s">
        <v>20</v>
      </c>
      <c r="B69" s="64">
        <v>2501551421.6799998</v>
      </c>
      <c r="C69" s="46">
        <v>2765619404.52</v>
      </c>
      <c r="D69" s="47">
        <v>3014960546.8800001</v>
      </c>
      <c r="E69" s="47">
        <v>2710706213.7399998</v>
      </c>
      <c r="F69" s="47">
        <v>2800754108.8800001</v>
      </c>
      <c r="G69" s="47">
        <v>4150511000</v>
      </c>
      <c r="H69" s="49">
        <v>4045636785</v>
      </c>
      <c r="I69" s="44">
        <f t="shared" si="36"/>
        <v>97.5</v>
      </c>
      <c r="J69" s="126">
        <v>3605359449</v>
      </c>
      <c r="K69" s="44">
        <f t="shared" si="1"/>
        <v>89.1</v>
      </c>
      <c r="L69" s="27"/>
      <c r="M69" s="109">
        <v>3605359449</v>
      </c>
      <c r="N69" s="110">
        <f t="shared" si="3"/>
        <v>0</v>
      </c>
    </row>
    <row r="70" spans="1:14" s="1" customFormat="1" ht="15.75" customHeight="1" thickBot="1" x14ac:dyDescent="0.3">
      <c r="A70" s="14" t="s">
        <v>27</v>
      </c>
      <c r="B70" s="76">
        <v>0</v>
      </c>
      <c r="C70" s="77">
        <v>9975325.0899999999</v>
      </c>
      <c r="D70" s="62">
        <v>34305105</v>
      </c>
      <c r="E70" s="69">
        <v>720641.68</v>
      </c>
      <c r="F70" s="69">
        <v>12309382.310000001</v>
      </c>
      <c r="G70" s="69">
        <v>56592383</v>
      </c>
      <c r="H70" s="78">
        <v>100564659</v>
      </c>
      <c r="I70" s="44">
        <f t="shared" si="36"/>
        <v>177.7</v>
      </c>
      <c r="J70" s="130" t="s">
        <v>44</v>
      </c>
      <c r="K70" s="57"/>
      <c r="L70" s="27"/>
      <c r="M70" s="109"/>
      <c r="N70" s="110"/>
    </row>
    <row r="71" spans="1:14" s="1" customFormat="1" ht="15.75" customHeight="1" x14ac:dyDescent="0.25">
      <c r="A71" s="15" t="s">
        <v>0</v>
      </c>
      <c r="B71" s="105">
        <f>B66+B61+B55+B52+B49+B44+B41+B33+B30+B27+B24+B18+B10</f>
        <v>39813488372.980003</v>
      </c>
      <c r="C71" s="105">
        <f>C66+C61+C55+C52+C49+C44+C41+C33+C30+C27+C24+C18+C10</f>
        <v>40618141558.089996</v>
      </c>
      <c r="D71" s="105">
        <f>D66+D61+D55+D52+D49+D44+D41+D33+D30+D27+D24+D18+D10</f>
        <v>41988646926.829994</v>
      </c>
      <c r="E71" s="105">
        <f>E66+E61+E55+E52+E49+E44+E41+E33+E30+E27+E24+E18+E10+E58</f>
        <v>30724027967.439995</v>
      </c>
      <c r="F71" s="105">
        <f>F66+F61+F55+F52+F49+F44+F41+F33+F30+F27+F24+F18+F10+F38+F21+F15+F58</f>
        <v>35133536593.599998</v>
      </c>
      <c r="G71" s="105">
        <f>G72+G75</f>
        <v>40570165147</v>
      </c>
      <c r="H71" s="105">
        <f>H72+H75</f>
        <v>42060628246</v>
      </c>
      <c r="I71" s="92">
        <f t="shared" si="36"/>
        <v>103.7</v>
      </c>
      <c r="J71" s="124">
        <f>J72</f>
        <v>36968053204</v>
      </c>
      <c r="K71" s="44"/>
      <c r="M71" s="110"/>
      <c r="N71" s="111"/>
    </row>
    <row r="72" spans="1:14" s="1" customFormat="1" ht="15.75" customHeight="1" x14ac:dyDescent="0.25">
      <c r="A72" s="12" t="s">
        <v>26</v>
      </c>
      <c r="B72" s="79">
        <f>B73+B74</f>
        <v>26705138912.480003</v>
      </c>
      <c r="C72" s="79">
        <f>C73+C74</f>
        <v>27284103099.959999</v>
      </c>
      <c r="D72" s="79">
        <f>D73+D74</f>
        <v>27829778362.660004</v>
      </c>
      <c r="E72" s="79">
        <f>E73+E74</f>
        <v>27984351999.68</v>
      </c>
      <c r="F72" s="79">
        <f>F73+F74</f>
        <v>30596235593.43</v>
      </c>
      <c r="G72" s="79">
        <f>G67+G62+G52+G49+G45+G41+G38+G34+G30+G28+G24+G22+G18+G16+G11</f>
        <v>34796915784</v>
      </c>
      <c r="H72" s="106">
        <f t="shared" ref="H72" si="39">H73+H74</f>
        <v>35964598087</v>
      </c>
      <c r="I72" s="132">
        <f t="shared" si="36"/>
        <v>103.4</v>
      </c>
      <c r="J72" s="125">
        <f>J73+J74</f>
        <v>36968053204</v>
      </c>
      <c r="K72" s="132">
        <f t="shared" si="1"/>
        <v>102.8</v>
      </c>
      <c r="M72" s="111">
        <f t="shared" ref="M72" si="40">M73+M74</f>
        <v>36968122457</v>
      </c>
      <c r="N72" s="111">
        <f t="shared" si="3"/>
        <v>-69253</v>
      </c>
    </row>
    <row r="73" spans="1:14" s="1" customFormat="1" ht="15.75" customHeight="1" x14ac:dyDescent="0.25">
      <c r="A73" s="7" t="s">
        <v>19</v>
      </c>
      <c r="B73" s="48">
        <f>B68+B63+B56+B53+B50+B46+B42+B35+B31+B28+B25+B19+B12</f>
        <v>13805479750.4</v>
      </c>
      <c r="C73" s="48">
        <f>C68+C63+C56+C53+C50+C46+C42+C35+C31+C28+C25+C19+C12</f>
        <v>14256426843.960001</v>
      </c>
      <c r="D73" s="48">
        <f>D68+D63+D56+D53+D50+D46+D42+D35+D31+D28+D25+D19+D12</f>
        <v>14550376708.120001</v>
      </c>
      <c r="E73" s="48">
        <f>E68+E63+E56+E53+E50+E46+E42+E35+E31+E28+E25+E19+E12+E59</f>
        <v>13651943647.49</v>
      </c>
      <c r="F73" s="48">
        <f>F68+F63+F56+F53+F50+F46+F42+F35+F31+F28+F25+F19+F12+F39+F22+F16</f>
        <v>14825197874.720001</v>
      </c>
      <c r="G73" s="48">
        <f>G68+G63+G56+G53+G50+G46+G42+G35+G31+G28+G25+G19+G12+G39+G22+G16</f>
        <v>17256008337</v>
      </c>
      <c r="H73" s="48">
        <f t="shared" ref="H73" si="41">H68+H63+H56+H53+H50+H46+H42+H35+H31+H28+H25+H19+H12+H39+H22+H16</f>
        <v>17904467063</v>
      </c>
      <c r="I73" s="44">
        <f t="shared" si="36"/>
        <v>103.8</v>
      </c>
      <c r="J73" s="130">
        <f>J68+J63+J53+J50+J46+J42+J39+J35+J31+J28+J25+J22+J19+J16+J12</f>
        <v>18968712525</v>
      </c>
      <c r="K73" s="44">
        <f t="shared" si="1"/>
        <v>105.9</v>
      </c>
      <c r="M73" s="110">
        <f t="shared" ref="M73" si="42">M68+M63+M56+M53+M50+M46+M42+M35+M31+M28+M25+M19+M12+M39+M22+M16</f>
        <v>18968781778</v>
      </c>
      <c r="N73" s="110">
        <f t="shared" si="3"/>
        <v>-69253</v>
      </c>
    </row>
    <row r="74" spans="1:14" s="1" customFormat="1" ht="15.75" customHeight="1" x14ac:dyDescent="0.25">
      <c r="A74" s="7" t="s">
        <v>20</v>
      </c>
      <c r="B74" s="58">
        <f>B69+B64+B57+B54+B51+B43+B47+B36+B32+B29+B26+B13+B20</f>
        <v>12899659162.080002</v>
      </c>
      <c r="C74" s="58">
        <f>C69+C64+C57+C54+C51+C43+C47+C36+C32+C29+C26+C13+C20</f>
        <v>13027676256</v>
      </c>
      <c r="D74" s="58">
        <f>D69+D64+D57+D54+D51+D43+D47+D36+D32+D29+D26+D13+D20</f>
        <v>13279401654.540001</v>
      </c>
      <c r="E74" s="58">
        <f>E69+E64+E57+E54+E51+E43+E47+E36+E32+E29+E26+E13+E20+E60</f>
        <v>14332408352.190001</v>
      </c>
      <c r="F74" s="58">
        <f>F69+F64+F57+F54+F51+F43+F47+F36+F32+F29+F26+F13+F20+F60</f>
        <v>15771037718.709999</v>
      </c>
      <c r="G74" s="58">
        <f>G69+G64+G57+G54+G51+G43+G47+G36+G32+G29+G26+G13+G20</f>
        <v>17540907447</v>
      </c>
      <c r="H74" s="58">
        <f t="shared" ref="H74" si="43">H69+H64+H57+H54+H51+H43+H47+H36+H32+H29+H26+H13+H20</f>
        <v>18060131024</v>
      </c>
      <c r="I74" s="44">
        <f t="shared" si="36"/>
        <v>103</v>
      </c>
      <c r="J74" s="130">
        <f>J69+J64+J54+J51+J47+J43+J40+J36+J32+J29+J26+J23+J20+J17+J13</f>
        <v>17999340679</v>
      </c>
      <c r="K74" s="44">
        <f t="shared" si="1"/>
        <v>99.7</v>
      </c>
      <c r="M74" s="110">
        <f t="shared" ref="M74" si="44">M69+M64+M57+M54+M51+M43+M47+M36+M32+M29+M26+M13+M20</f>
        <v>17999340679</v>
      </c>
      <c r="N74" s="110">
        <f t="shared" si="3"/>
        <v>0</v>
      </c>
    </row>
    <row r="75" spans="1:14" s="1" customFormat="1" ht="15.75" customHeight="1" thickBot="1" x14ac:dyDescent="0.3">
      <c r="A75" s="16" t="s">
        <v>27</v>
      </c>
      <c r="B75" s="80">
        <f>B65+B48+B70+B37+B14</f>
        <v>13108349460.5</v>
      </c>
      <c r="C75" s="80">
        <f>C65+C48+C70+C37+C14</f>
        <v>13334038458.130001</v>
      </c>
      <c r="D75" s="80">
        <f>D65+D48+D70+D37+D14</f>
        <v>14158868564.17</v>
      </c>
      <c r="E75" s="80">
        <f>E65+E48+E70+E37+E14</f>
        <v>2739675967.7599998</v>
      </c>
      <c r="F75" s="80">
        <f>F65+F48+F70+F37+F14</f>
        <v>4537301000.1700001</v>
      </c>
      <c r="G75" s="80">
        <f t="shared" ref="G75:H75" si="45">G65+G48+G70+G37+G14</f>
        <v>5773249363</v>
      </c>
      <c r="H75" s="80">
        <f t="shared" si="45"/>
        <v>6096030159</v>
      </c>
      <c r="I75" s="81">
        <f t="shared" si="36"/>
        <v>105.6</v>
      </c>
      <c r="J75" s="131" t="s">
        <v>44</v>
      </c>
      <c r="K75" s="122"/>
      <c r="M75" s="110"/>
      <c r="N75" s="111"/>
    </row>
    <row r="76" spans="1:14" s="1" customFormat="1" ht="15.75" customHeight="1" thickTop="1" x14ac:dyDescent="0.2">
      <c r="A76" s="17"/>
      <c r="B76" s="18"/>
      <c r="C76" s="19"/>
      <c r="D76" s="19"/>
      <c r="E76" s="19"/>
      <c r="F76" s="19"/>
      <c r="G76" s="19"/>
      <c r="H76" s="19"/>
      <c r="I76" s="20"/>
      <c r="J76" s="20"/>
      <c r="K76" s="20"/>
    </row>
    <row r="77" spans="1:14" s="1" customFormat="1" ht="15.75" customHeight="1" x14ac:dyDescent="0.2">
      <c r="A77" s="1" t="s">
        <v>34</v>
      </c>
      <c r="B77" s="10"/>
      <c r="F77" s="82"/>
      <c r="G77" s="82"/>
      <c r="H77" s="82"/>
      <c r="I77" s="21"/>
      <c r="J77" s="21"/>
      <c r="K77" s="21"/>
    </row>
    <row r="78" spans="1:14" s="1" customFormat="1" ht="15.75" customHeight="1" x14ac:dyDescent="0.2">
      <c r="A78" s="1" t="s">
        <v>35</v>
      </c>
      <c r="B78" s="10"/>
      <c r="F78" s="83"/>
      <c r="G78" s="84"/>
      <c r="H78" s="4"/>
      <c r="I78" s="21"/>
      <c r="J78" s="21"/>
      <c r="K78" s="21"/>
    </row>
    <row r="79" spans="1:14" s="1" customFormat="1" ht="15.75" customHeight="1" x14ac:dyDescent="0.2">
      <c r="A79" s="85" t="s">
        <v>36</v>
      </c>
      <c r="B79" s="86"/>
      <c r="C79" s="2"/>
      <c r="D79" s="2"/>
      <c r="E79" s="8"/>
      <c r="H79" s="2"/>
      <c r="I79" s="21"/>
      <c r="J79" s="21"/>
      <c r="K79" s="21"/>
    </row>
    <row r="80" spans="1:14" s="1" customFormat="1" ht="15.75" customHeight="1" x14ac:dyDescent="0.2">
      <c r="A80" s="87"/>
      <c r="B80" s="88"/>
      <c r="C80" s="2"/>
      <c r="D80" s="2"/>
      <c r="E80" s="2"/>
      <c r="F80" s="2"/>
      <c r="G80" s="2"/>
      <c r="H80" s="2"/>
      <c r="I80" s="22"/>
      <c r="J80" s="22"/>
      <c r="K80" s="22"/>
    </row>
    <row r="81" spans="1:11" s="1" customFormat="1" ht="15.75" customHeight="1" x14ac:dyDescent="0.2">
      <c r="A81" s="85" t="s">
        <v>42</v>
      </c>
      <c r="B81" s="86"/>
      <c r="C81" s="4"/>
      <c r="I81" s="22"/>
      <c r="J81" s="22"/>
      <c r="K81" s="22"/>
    </row>
    <row r="82" spans="1:11" s="1" customFormat="1" x14ac:dyDescent="0.2">
      <c r="A82" s="85"/>
      <c r="B82" s="88"/>
      <c r="I82" s="22"/>
      <c r="J82" s="22"/>
      <c r="K82" s="22"/>
    </row>
    <row r="83" spans="1:11" s="1" customFormat="1" x14ac:dyDescent="0.2">
      <c r="B83" s="10"/>
      <c r="D83" s="4"/>
      <c r="I83" s="22"/>
      <c r="J83" s="22"/>
      <c r="K83" s="22"/>
    </row>
    <row r="85" spans="1:11" x14ac:dyDescent="0.2">
      <c r="A85" s="24"/>
      <c r="B85" s="25"/>
      <c r="C85" s="26"/>
      <c r="D85" s="24"/>
      <c r="I85" s="3"/>
      <c r="J85" s="3"/>
      <c r="K85" s="3"/>
    </row>
    <row r="86" spans="1:11" x14ac:dyDescent="0.2">
      <c r="A86" s="27"/>
      <c r="C86" s="27"/>
      <c r="I86" s="3"/>
      <c r="J86" s="3"/>
      <c r="K86" s="3"/>
    </row>
    <row r="87" spans="1:11" x14ac:dyDescent="0.2">
      <c r="C87" s="27"/>
      <c r="I87" s="3"/>
      <c r="J87" s="3"/>
      <c r="K87" s="3"/>
    </row>
  </sheetData>
  <printOptions horizontalCentered="1"/>
  <pageMargins left="0.11811023622047245" right="0.11811023622047245" top="0.19685039370078741" bottom="0.19685039370078741" header="0.11811023622047245" footer="0.11811023622047245"/>
  <pageSetup paperSize="9" scale="6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T-18 VVaI</vt:lpstr>
      <vt:lpstr>List1</vt:lpstr>
    </vt:vector>
  </TitlesOfParts>
  <Company>MF CR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MF CR</dc:creator>
  <cp:lastModifiedBy>Špičková Hana</cp:lastModifiedBy>
  <cp:lastPrinted>2019-09-23T14:20:17Z</cp:lastPrinted>
  <dcterms:created xsi:type="dcterms:W3CDTF">1998-07-06T15:26:37Z</dcterms:created>
  <dcterms:modified xsi:type="dcterms:W3CDTF">2019-09-23T14:20:20Z</dcterms:modified>
</cp:coreProperties>
</file>