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1-2023\361_RVVI_2020-10-30\361 C3 Informace o zapracovani rozpoctu na VaVaI\Prilohy\"/>
    </mc:Choice>
  </mc:AlternateContent>
  <bookViews>
    <workbookView xWindow="-15" yWindow="-15" windowWidth="12720" windowHeight="11205"/>
  </bookViews>
  <sheets>
    <sheet name="1 a 4 běh po vládě" sheetId="11" r:id="rId1"/>
    <sheet name="List1" sheetId="12" r:id="rId2"/>
  </sheets>
  <externalReferences>
    <externalReference r:id="rId3"/>
    <externalReference r:id="rId4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62913"/>
</workbook>
</file>

<file path=xl/calcChain.xml><?xml version="1.0" encoding="utf-8"?>
<calcChain xmlns="http://schemas.openxmlformats.org/spreadsheetml/2006/main">
  <c r="G105" i="11" l="1"/>
  <c r="F105" i="11"/>
  <c r="C105" i="11"/>
  <c r="B105" i="11"/>
  <c r="G104" i="11"/>
  <c r="F104" i="11"/>
  <c r="G103" i="11"/>
  <c r="F103" i="11"/>
  <c r="C103" i="11"/>
  <c r="B103" i="11"/>
  <c r="G102" i="11"/>
  <c r="F102" i="11"/>
  <c r="C102" i="11"/>
  <c r="B102" i="11"/>
  <c r="C101" i="11"/>
  <c r="B101" i="11"/>
  <c r="G100" i="11"/>
  <c r="F100" i="11"/>
  <c r="C100" i="11"/>
  <c r="B100" i="11"/>
  <c r="G99" i="11"/>
  <c r="G98" i="11" s="1"/>
  <c r="G97" i="11" s="1"/>
  <c r="C99" i="11"/>
  <c r="H95" i="11"/>
  <c r="D95" i="11"/>
  <c r="D94" i="11"/>
  <c r="H93" i="11"/>
  <c r="D93" i="11"/>
  <c r="H92" i="11"/>
  <c r="D92" i="11"/>
  <c r="G91" i="11"/>
  <c r="G90" i="11" s="1"/>
  <c r="H90" i="11" s="1"/>
  <c r="F91" i="11"/>
  <c r="C91" i="11"/>
  <c r="B91" i="11"/>
  <c r="B90" i="11" s="1"/>
  <c r="H88" i="11"/>
  <c r="D88" i="11"/>
  <c r="D87" i="11"/>
  <c r="F85" i="11"/>
  <c r="B85" i="11"/>
  <c r="B99" i="11" s="1"/>
  <c r="B98" i="11" s="1"/>
  <c r="B97" i="11" s="1"/>
  <c r="G84" i="11"/>
  <c r="C84" i="11"/>
  <c r="C83" i="11" s="1"/>
  <c r="H83" i="11"/>
  <c r="H81" i="11"/>
  <c r="D81" i="11"/>
  <c r="H80" i="11"/>
  <c r="D80" i="11"/>
  <c r="H79" i="11"/>
  <c r="D79" i="11"/>
  <c r="H78" i="11"/>
  <c r="D78" i="11"/>
  <c r="G77" i="11"/>
  <c r="F77" i="11"/>
  <c r="C77" i="11"/>
  <c r="B77" i="11"/>
  <c r="H75" i="11"/>
  <c r="D75" i="11"/>
  <c r="H74" i="11"/>
  <c r="D74" i="11"/>
  <c r="H73" i="11"/>
  <c r="D73" i="11"/>
  <c r="H72" i="11"/>
  <c r="D72" i="11"/>
  <c r="G71" i="11"/>
  <c r="F71" i="11"/>
  <c r="C71" i="11"/>
  <c r="B71" i="11"/>
  <c r="H69" i="11"/>
  <c r="D69" i="11"/>
  <c r="H68" i="11"/>
  <c r="D68" i="11"/>
  <c r="H67" i="11"/>
  <c r="H103" i="11" s="1"/>
  <c r="D67" i="11"/>
  <c r="D103" i="11" s="1"/>
  <c r="H66" i="11"/>
  <c r="D66" i="11"/>
  <c r="D65" i="11"/>
  <c r="H64" i="11"/>
  <c r="D64" i="11"/>
  <c r="H63" i="11"/>
  <c r="D63" i="11"/>
  <c r="G62" i="11"/>
  <c r="F62" i="11"/>
  <c r="C62" i="11"/>
  <c r="C61" i="11" s="1"/>
  <c r="B62" i="11"/>
  <c r="B61" i="11" s="1"/>
  <c r="H61" i="11"/>
  <c r="H59" i="11"/>
  <c r="D59" i="11"/>
  <c r="H58" i="11"/>
  <c r="D58" i="11"/>
  <c r="H57" i="11"/>
  <c r="D57" i="11"/>
  <c r="H56" i="11"/>
  <c r="D56" i="11"/>
  <c r="G55" i="11"/>
  <c r="F55" i="11"/>
  <c r="C55" i="11"/>
  <c r="B55" i="11"/>
  <c r="H53" i="11"/>
  <c r="D53" i="11"/>
  <c r="H51" i="11"/>
  <c r="D51" i="11"/>
  <c r="G50" i="11"/>
  <c r="F50" i="11"/>
  <c r="C50" i="11"/>
  <c r="B50" i="11"/>
  <c r="H48" i="11"/>
  <c r="C48" i="11"/>
  <c r="C104" i="11" s="1"/>
  <c r="B48" i="11"/>
  <c r="B104" i="11" s="1"/>
  <c r="H47" i="11"/>
  <c r="D47" i="11"/>
  <c r="D46" i="11"/>
  <c r="H45" i="11"/>
  <c r="D45" i="11"/>
  <c r="H44" i="11"/>
  <c r="D44" i="11"/>
  <c r="G43" i="11"/>
  <c r="G42" i="11" s="1"/>
  <c r="H42" i="11" s="1"/>
  <c r="F43" i="11"/>
  <c r="C43" i="11"/>
  <c r="B43" i="11"/>
  <c r="B42" i="11"/>
  <c r="H40" i="11"/>
  <c r="D40" i="11"/>
  <c r="H39" i="11"/>
  <c r="D39" i="11"/>
  <c r="G38" i="11"/>
  <c r="F38" i="11"/>
  <c r="C38" i="11"/>
  <c r="B38" i="11"/>
  <c r="H36" i="11"/>
  <c r="D36" i="11"/>
  <c r="D35" i="11"/>
  <c r="H34" i="11"/>
  <c r="D34" i="11"/>
  <c r="G33" i="11"/>
  <c r="F33" i="11"/>
  <c r="C33" i="11"/>
  <c r="B33" i="11"/>
  <c r="H31" i="11"/>
  <c r="D31" i="11"/>
  <c r="H30" i="11"/>
  <c r="D30" i="11"/>
  <c r="H29" i="11"/>
  <c r="D29" i="11"/>
  <c r="H28" i="11"/>
  <c r="D28" i="11"/>
  <c r="G27" i="11"/>
  <c r="F27" i="11"/>
  <c r="C27" i="11"/>
  <c r="B27" i="11"/>
  <c r="H25" i="11"/>
  <c r="D25" i="11"/>
  <c r="D24" i="11"/>
  <c r="H23" i="11"/>
  <c r="D23" i="11"/>
  <c r="G22" i="11"/>
  <c r="F22" i="11"/>
  <c r="C22" i="11"/>
  <c r="B22" i="11"/>
  <c r="H20" i="11"/>
  <c r="D20" i="11"/>
  <c r="H19" i="11"/>
  <c r="D19" i="11"/>
  <c r="H18" i="11"/>
  <c r="D18" i="11"/>
  <c r="H17" i="11"/>
  <c r="D17" i="11"/>
  <c r="H16" i="11"/>
  <c r="D16" i="11"/>
  <c r="G15" i="11"/>
  <c r="F15" i="11"/>
  <c r="C15" i="11"/>
  <c r="B15" i="11"/>
  <c r="H13" i="11"/>
  <c r="D13" i="11"/>
  <c r="H11" i="11"/>
  <c r="D11" i="11"/>
  <c r="G10" i="11"/>
  <c r="F10" i="11"/>
  <c r="C10" i="11"/>
  <c r="B10" i="11"/>
  <c r="D10" i="11" s="1"/>
  <c r="H7" i="11"/>
  <c r="G6" i="11"/>
  <c r="F6" i="11"/>
  <c r="C6" i="11"/>
  <c r="B6" i="11"/>
  <c r="D22" i="11" l="1"/>
  <c r="H27" i="11"/>
  <c r="D43" i="11"/>
  <c r="H100" i="11"/>
  <c r="D71" i="11"/>
  <c r="D33" i="11"/>
  <c r="H38" i="11"/>
  <c r="D50" i="11"/>
  <c r="H77" i="11"/>
  <c r="B84" i="11"/>
  <c r="C98" i="11"/>
  <c r="C97" i="11" s="1"/>
  <c r="D97" i="11" s="1"/>
  <c r="H10" i="11"/>
  <c r="D15" i="11"/>
  <c r="H22" i="11"/>
  <c r="D27" i="11"/>
  <c r="H33" i="11"/>
  <c r="D38" i="11"/>
  <c r="H50" i="11"/>
  <c r="D55" i="11"/>
  <c r="D62" i="11"/>
  <c r="D105" i="11"/>
  <c r="H71" i="11"/>
  <c r="D77" i="11"/>
  <c r="H104" i="11"/>
  <c r="D91" i="11"/>
  <c r="D102" i="11"/>
  <c r="D61" i="11"/>
  <c r="H105" i="11"/>
  <c r="D100" i="11"/>
  <c r="H102" i="11"/>
  <c r="H15" i="11"/>
  <c r="C42" i="11"/>
  <c r="D42" i="11" s="1"/>
  <c r="D48" i="11"/>
  <c r="D104" i="11" s="1"/>
  <c r="F84" i="11"/>
  <c r="H84" i="11" s="1"/>
  <c r="D85" i="11"/>
  <c r="D99" i="11" s="1"/>
  <c r="H85" i="11"/>
  <c r="C90" i="11"/>
  <c r="D90" i="11" s="1"/>
  <c r="F99" i="11"/>
  <c r="F98" i="11" s="1"/>
  <c r="F97" i="11" s="1"/>
  <c r="H43" i="11"/>
  <c r="H55" i="11"/>
  <c r="H62" i="11"/>
  <c r="H91" i="11"/>
  <c r="D98" i="11" l="1"/>
  <c r="D84" i="11"/>
  <c r="B83" i="11"/>
  <c r="D83" i="11" s="1"/>
  <c r="H99" i="11"/>
  <c r="H98" i="11"/>
  <c r="H97" i="11" s="1"/>
</calcChain>
</file>

<file path=xl/comments1.xml><?xml version="1.0" encoding="utf-8"?>
<comments xmlns="http://schemas.openxmlformats.org/spreadsheetml/2006/main">
  <authors>
    <author>Jansová Helena Ing.</author>
  </authors>
  <commentList>
    <comment ref="B48" authorId="0" shapeId="0">
      <text>
        <r>
          <rPr>
            <b/>
            <sz val="9"/>
            <color indexed="81"/>
            <rFont val="Tahoma"/>
            <family val="2"/>
            <charset val="238"/>
          </rPr>
          <t>Jansová Helena Ing.:</t>
        </r>
        <r>
          <rPr>
            <sz val="9"/>
            <color indexed="81"/>
            <rFont val="Tahoma"/>
            <family val="2"/>
            <charset val="238"/>
          </rPr>
          <t xml:space="preserve">
úprava v rámci 2. běhu snížení o 500 000</t>
        </r>
      </text>
    </comment>
    <comment ref="C48" authorId="0" shapeId="0">
      <text>
        <r>
          <rPr>
            <b/>
            <sz val="9"/>
            <color indexed="81"/>
            <rFont val="Tahoma"/>
            <family val="2"/>
            <charset val="238"/>
          </rPr>
          <t>Jansová Helena Ing.:</t>
        </r>
        <r>
          <rPr>
            <sz val="9"/>
            <color indexed="81"/>
            <rFont val="Tahoma"/>
            <family val="2"/>
            <charset val="238"/>
          </rPr>
          <t xml:space="preserve">
úprava v rámci 2. běhu snížení o 500 000</t>
        </r>
      </text>
    </comment>
  </commentList>
</comments>
</file>

<file path=xl/sharedStrings.xml><?xml version="1.0" encoding="utf-8"?>
<sst xmlns="http://schemas.openxmlformats.org/spreadsheetml/2006/main" count="99" uniqueCount="38">
  <si>
    <t>VÝDAJE STÁTNÍHO ROZPOČTU NA VÝZKUM, VÝVOJ A INOVACE</t>
  </si>
  <si>
    <t>Ministerstvo obrany</t>
  </si>
  <si>
    <t>Ministerstvo vnitra</t>
  </si>
  <si>
    <t>Ministerstvo průmyslu a obchodu</t>
  </si>
  <si>
    <t>Ministerstvo zemědělství</t>
  </si>
  <si>
    <t xml:space="preserve">Ministerstvo školství, mládeže a tělovýchovy </t>
  </si>
  <si>
    <t>Ministerstvo kultury</t>
  </si>
  <si>
    <t>Ministerstvo zdravotnictví</t>
  </si>
  <si>
    <t xml:space="preserve">C E L K E M </t>
  </si>
  <si>
    <t>Akademie věd ČR</t>
  </si>
  <si>
    <t>Grantová agentura ČR</t>
  </si>
  <si>
    <t>Úřad vlády ČR</t>
  </si>
  <si>
    <t>Technologická agentura ČR</t>
  </si>
  <si>
    <t xml:space="preserve">národní zdroje </t>
  </si>
  <si>
    <t>Ministerstvo práce a sociálních věcí</t>
  </si>
  <si>
    <t>Ministerstvo zahraničních věcí</t>
  </si>
  <si>
    <t xml:space="preserve">Ministerstvo dopravy </t>
  </si>
  <si>
    <t xml:space="preserve">Ministerstvo životního prostředí </t>
  </si>
  <si>
    <t>zahraniční zdroje *)</t>
  </si>
  <si>
    <r>
      <rPr>
        <b/>
        <sz val="10"/>
        <rFont val="Times New Roman"/>
        <family val="1"/>
        <charset val="238"/>
      </rPr>
      <t>*)</t>
    </r>
    <r>
      <rPr>
        <sz val="10"/>
        <rFont val="Times New Roman"/>
        <family val="1"/>
        <charset val="238"/>
      </rPr>
      <t xml:space="preserve">  výdaje, které mají být kryty prostředky z rozpočtu EU a z finančních mechanismů</t>
    </r>
  </si>
  <si>
    <t>u SDV se prostředky, které mají být kryty příjmy z rozpočtu EU a z finančních mechanismů neuvádějí</t>
  </si>
  <si>
    <r>
      <rPr>
        <b/>
        <sz val="10"/>
        <rFont val="Times New Roman"/>
        <family val="1"/>
        <charset val="238"/>
      </rPr>
      <t>**)</t>
    </r>
    <r>
      <rPr>
        <sz val="10"/>
        <rFont val="Times New Roman"/>
        <family val="1"/>
        <charset val="238"/>
      </rPr>
      <t xml:space="preserve"> kapitola je pouze příjemcem podpory výzkumu, vývoje a inovací</t>
    </r>
  </si>
  <si>
    <t xml:space="preserve">z toho:             Inst.p.VO podle jimi dosažených výsledků </t>
  </si>
  <si>
    <t>v tom: institucionální podpora</t>
  </si>
  <si>
    <t>účelová podpora</t>
  </si>
  <si>
    <t>v tom:       institucionální výdaje</t>
  </si>
  <si>
    <t>K A P I T O L A  a všechny závazné ukazatele</t>
  </si>
  <si>
    <t xml:space="preserve"> 4.běh = Rada/vláda</t>
  </si>
  <si>
    <t xml:space="preserve">1 běh = SDV 2022/i pro 2023             </t>
  </si>
  <si>
    <t xml:space="preserve">            Inst.p.VO podle jimi dosažených výsledků </t>
  </si>
  <si>
    <t xml:space="preserve">            Inst.p. na mezinárodní spolupráci</t>
  </si>
  <si>
    <t>z toho:        Účel.p. na programy      aplikovaného výzkumu</t>
  </si>
  <si>
    <t xml:space="preserve">1 běh = SDV 2021 +EUaFM            </t>
  </si>
  <si>
    <t>rozdíl                    4x1 běh</t>
  </si>
  <si>
    <t>Účel.p. na specifický výzkum       na vysokoškolský výzkum</t>
  </si>
  <si>
    <t>2022=2023</t>
  </si>
  <si>
    <t>Návrh Ministerstva financí pro STÁTNÍ ROZPOČET ČR na 2021 a střednědobý výhled 2022 a 2023</t>
  </si>
  <si>
    <t>Příloha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</si>
</sst>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6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theme="7" tint="-0.249977111117893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Times New Roman"/>
      <family val="1"/>
      <charset val="238"/>
    </font>
    <font>
      <sz val="14"/>
      <name val="Times New Roman"/>
      <family val="1"/>
      <charset val="238"/>
    </font>
    <font>
      <i/>
      <sz val="3"/>
      <name val="Times New Roman"/>
      <family val="1"/>
      <charset val="238"/>
    </font>
    <font>
      <i/>
      <sz val="3"/>
      <color indexed="8"/>
      <name val="Times New Roman"/>
      <family val="1"/>
      <charset val="238"/>
    </font>
    <font>
      <sz val="3"/>
      <name val="Times New Roman"/>
      <family val="1"/>
      <charset val="238"/>
    </font>
    <font>
      <i/>
      <sz val="3"/>
      <color rgb="FFFF0000"/>
      <name val="Times New Roman"/>
      <family val="1"/>
      <charset val="238"/>
    </font>
    <font>
      <sz val="3"/>
      <color indexed="8"/>
      <name val="Times New Roman"/>
      <family val="1"/>
      <charset val="238"/>
    </font>
    <font>
      <b/>
      <sz val="3"/>
      <color indexed="8"/>
      <name val="Times New Roman"/>
      <family val="1"/>
      <charset val="238"/>
    </font>
    <font>
      <b/>
      <sz val="18"/>
      <color rgb="FF0070C0"/>
      <name val="Arial"/>
      <family val="2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thick">
        <color auto="1"/>
      </left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 style="thick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8">
    <xf numFmtId="0" fontId="0" fillId="0" borderId="0"/>
    <xf numFmtId="0" fontId="2" fillId="0" borderId="0">
      <protection locked="0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" fillId="0" borderId="1">
      <protection locked="0"/>
    </xf>
    <xf numFmtId="0" fontId="2" fillId="0" borderId="0">
      <protection locked="0"/>
    </xf>
    <xf numFmtId="0" fontId="2" fillId="0" borderId="0">
      <protection locked="0"/>
    </xf>
    <xf numFmtId="166" fontId="6" fillId="0" borderId="0" applyFont="0" applyFill="0" applyBorder="0" applyAlignment="0" applyProtection="0"/>
    <xf numFmtId="165" fontId="2" fillId="0" borderId="0">
      <protection locked="0"/>
    </xf>
    <xf numFmtId="164" fontId="2" fillId="0" borderId="0">
      <protection locked="0"/>
    </xf>
    <xf numFmtId="0" fontId="2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2" fillId="0" borderId="0">
      <protection locked="0"/>
    </xf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7" fillId="0" borderId="0">
      <protection locked="0"/>
    </xf>
    <xf numFmtId="0" fontId="7" fillId="0" borderId="0">
      <protection locked="0"/>
    </xf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5" fillId="0" borderId="0"/>
    <xf numFmtId="0" fontId="5" fillId="0" borderId="0"/>
    <xf numFmtId="0" fontId="16" fillId="0" borderId="0"/>
    <xf numFmtId="0" fontId="17" fillId="0" borderId="0"/>
    <xf numFmtId="0" fontId="2" fillId="0" borderId="0">
      <protection locked="0"/>
    </xf>
    <xf numFmtId="0" fontId="2" fillId="0" borderId="0">
      <protection locked="0"/>
    </xf>
    <xf numFmtId="0" fontId="16" fillId="18" borderId="6" applyNumberFormat="0" applyFont="0" applyAlignment="0" applyProtection="0"/>
    <xf numFmtId="0" fontId="18" fillId="0" borderId="7" applyNumberFormat="0" applyFill="0" applyAlignment="0" applyProtection="0"/>
    <xf numFmtId="4" fontId="19" fillId="19" borderId="8" applyNumberFormat="0" applyProtection="0">
      <alignment vertical="center"/>
    </xf>
    <xf numFmtId="4" fontId="19" fillId="19" borderId="8" applyNumberFormat="0" applyProtection="0">
      <alignment horizontal="left" vertical="center" indent="1"/>
    </xf>
    <xf numFmtId="4" fontId="20" fillId="14" borderId="8" applyNumberFormat="0" applyProtection="0">
      <alignment horizontal="left" vertical="center" indent="1"/>
    </xf>
    <xf numFmtId="4" fontId="20" fillId="0" borderId="8" applyNumberFormat="0" applyProtection="0">
      <alignment horizontal="right" vertical="center"/>
    </xf>
    <xf numFmtId="4" fontId="20" fillId="14" borderId="8" applyNumberFormat="0" applyProtection="0">
      <alignment horizontal="left" vertical="center" indent="1"/>
    </xf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" fillId="0" borderId="1">
      <protection locked="0"/>
    </xf>
    <xf numFmtId="0" fontId="23" fillId="7" borderId="9" applyNumberFormat="0" applyAlignment="0" applyProtection="0"/>
    <xf numFmtId="0" fontId="24" fillId="20" borderId="9" applyNumberFormat="0" applyAlignment="0" applyProtection="0"/>
    <xf numFmtId="0" fontId="25" fillId="20" borderId="10" applyNumberFormat="0" applyAlignment="0" applyProtection="0"/>
    <xf numFmtId="0" fontId="26" fillId="0" borderId="0" applyNumberFormat="0" applyFill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4" borderId="0" applyNumberFormat="0" applyBorder="0" applyAlignment="0" applyProtection="0"/>
    <xf numFmtId="0" fontId="16" fillId="0" borderId="0"/>
    <xf numFmtId="0" fontId="3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6" fillId="0" borderId="0" applyNumberFormat="0" applyFill="0" applyBorder="0" applyAlignment="0" applyProtection="0"/>
    <xf numFmtId="0" fontId="37" fillId="26" borderId="0" applyNumberFormat="0" applyBorder="0" applyAlignment="0" applyProtection="0"/>
    <xf numFmtId="0" fontId="38" fillId="27" borderId="0" applyNumberFormat="0" applyBorder="0" applyAlignment="0" applyProtection="0"/>
    <xf numFmtId="0" fontId="39" fillId="28" borderId="0" applyNumberFormat="0" applyBorder="0" applyAlignment="0" applyProtection="0"/>
    <xf numFmtId="0" fontId="40" fillId="29" borderId="22" applyNumberFormat="0" applyAlignment="0" applyProtection="0"/>
    <xf numFmtId="0" fontId="41" fillId="30" borderId="23" applyNumberFormat="0" applyAlignment="0" applyProtection="0"/>
    <xf numFmtId="0" fontId="42" fillId="30" borderId="22" applyNumberFormat="0" applyAlignment="0" applyProtection="0"/>
    <xf numFmtId="0" fontId="43" fillId="0" borderId="24" applyNumberFormat="0" applyFill="0" applyAlignment="0" applyProtection="0"/>
    <xf numFmtId="0" fontId="44" fillId="31" borderId="25" applyNumberFormat="0" applyAlignment="0" applyProtection="0"/>
    <xf numFmtId="0" fontId="45" fillId="0" borderId="0" applyNumberFormat="0" applyFill="0" applyBorder="0" applyAlignment="0" applyProtection="0"/>
    <xf numFmtId="0" fontId="1" fillId="32" borderId="26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7" applyNumberFormat="0" applyFill="0" applyAlignment="0" applyProtection="0"/>
    <xf numFmtId="0" fontId="4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8" fillId="36" borderId="0" applyNumberFormat="0" applyBorder="0" applyAlignment="0" applyProtection="0"/>
    <xf numFmtId="0" fontId="48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48" fillId="40" borderId="0" applyNumberFormat="0" applyBorder="0" applyAlignment="0" applyProtection="0"/>
    <xf numFmtId="0" fontId="48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48" fillId="44" borderId="0" applyNumberFormat="0" applyBorder="0" applyAlignment="0" applyProtection="0"/>
    <xf numFmtId="0" fontId="48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7" borderId="0" applyNumberFormat="0" applyBorder="0" applyAlignment="0" applyProtection="0"/>
    <xf numFmtId="0" fontId="48" fillId="48" borderId="0" applyNumberFormat="0" applyBorder="0" applyAlignment="0" applyProtection="0"/>
    <xf numFmtId="0" fontId="48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48" fillId="52" borderId="0" applyNumberFormat="0" applyBorder="0" applyAlignment="0" applyProtection="0"/>
    <xf numFmtId="0" fontId="48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48" fillId="56" borderId="0" applyNumberFormat="0" applyBorder="0" applyAlignment="0" applyProtection="0"/>
  </cellStyleXfs>
  <cellXfs count="224">
    <xf numFmtId="0" fontId="0" fillId="0" borderId="0" xfId="0"/>
    <xf numFmtId="0" fontId="29" fillId="0" borderId="0" xfId="43" applyFont="1" applyFill="1" applyBorder="1" applyProtection="1">
      <protection locked="0"/>
    </xf>
    <xf numFmtId="0" fontId="17" fillId="0" borderId="0" xfId="41" applyFont="1" applyFill="1"/>
    <xf numFmtId="0" fontId="29" fillId="0" borderId="0" xfId="41" applyFont="1" applyFill="1" applyBorder="1" applyAlignment="1">
      <alignment horizontal="right" vertical="center"/>
    </xf>
    <xf numFmtId="3" fontId="29" fillId="0" borderId="0" xfId="41" applyNumberFormat="1" applyFont="1" applyFill="1" applyBorder="1" applyAlignment="1" applyProtection="1">
      <alignment horizontal="right" vertical="center" indent="1"/>
      <protection locked="0"/>
    </xf>
    <xf numFmtId="0" fontId="17" fillId="0" borderId="0" xfId="43" applyFont="1" applyFill="1" applyBorder="1" applyProtection="1">
      <protection locked="0"/>
    </xf>
    <xf numFmtId="0" fontId="17" fillId="0" borderId="0" xfId="41" applyFont="1"/>
    <xf numFmtId="3" fontId="17" fillId="0" borderId="0" xfId="41" applyNumberFormat="1" applyFont="1"/>
    <xf numFmtId="3" fontId="17" fillId="0" borderId="0" xfId="41" applyNumberFormat="1" applyFont="1" applyFill="1"/>
    <xf numFmtId="0" fontId="17" fillId="0" borderId="0" xfId="41" applyFont="1" applyAlignment="1">
      <alignment horizontal="center"/>
    </xf>
    <xf numFmtId="3" fontId="27" fillId="0" borderId="11" xfId="41" applyNumberFormat="1" applyFont="1" applyFill="1" applyBorder="1" applyAlignment="1">
      <alignment horizontal="right" vertical="center" wrapText="1"/>
    </xf>
    <xf numFmtId="3" fontId="27" fillId="25" borderId="12" xfId="41" applyNumberFormat="1" applyFont="1" applyFill="1" applyBorder="1" applyAlignment="1">
      <alignment horizontal="right" vertical="center" wrapText="1"/>
    </xf>
    <xf numFmtId="3" fontId="27" fillId="25" borderId="11" xfId="41" applyNumberFormat="1" applyFont="1" applyFill="1" applyBorder="1" applyAlignment="1">
      <alignment horizontal="right" vertical="center" wrapText="1"/>
    </xf>
    <xf numFmtId="3" fontId="29" fillId="0" borderId="11" xfId="41" applyNumberFormat="1" applyFont="1" applyFill="1" applyBorder="1" applyAlignment="1">
      <alignment horizontal="right" vertical="center" wrapText="1"/>
    </xf>
    <xf numFmtId="3" fontId="30" fillId="0" borderId="11" xfId="42" applyNumberFormat="1" applyFont="1" applyFill="1" applyBorder="1" applyAlignment="1">
      <alignment horizontal="right" vertical="center" wrapText="1"/>
    </xf>
    <xf numFmtId="3" fontId="29" fillId="0" borderId="11" xfId="41" applyNumberFormat="1" applyFont="1" applyFill="1" applyBorder="1" applyAlignment="1">
      <alignment horizontal="right" vertical="center"/>
    </xf>
    <xf numFmtId="3" fontId="30" fillId="0" borderId="12" xfId="42" applyNumberFormat="1" applyFont="1" applyFill="1" applyBorder="1" applyAlignment="1">
      <alignment horizontal="right" vertical="center" wrapText="1"/>
    </xf>
    <xf numFmtId="3" fontId="27" fillId="25" borderId="11" xfId="41" applyNumberFormat="1" applyFont="1" applyFill="1" applyBorder="1" applyAlignment="1">
      <alignment horizontal="right" vertical="center"/>
    </xf>
    <xf numFmtId="3" fontId="28" fillId="25" borderId="11" xfId="42" applyNumberFormat="1" applyFont="1" applyFill="1" applyBorder="1" applyAlignment="1">
      <alignment horizontal="right" vertical="center" wrapText="1"/>
    </xf>
    <xf numFmtId="3" fontId="30" fillId="0" borderId="13" xfId="42" applyNumberFormat="1" applyFont="1" applyFill="1" applyBorder="1" applyAlignment="1">
      <alignment horizontal="right" vertical="center" wrapText="1"/>
    </xf>
    <xf numFmtId="3" fontId="30" fillId="0" borderId="14" xfId="42" applyNumberFormat="1" applyFont="1" applyFill="1" applyBorder="1" applyAlignment="1">
      <alignment horizontal="right" vertical="center" wrapText="1"/>
    </xf>
    <xf numFmtId="3" fontId="29" fillId="0" borderId="11" xfId="41" applyNumberFormat="1" applyFont="1" applyFill="1" applyBorder="1" applyAlignment="1" applyProtection="1">
      <alignment horizontal="right" vertical="center"/>
      <protection locked="0"/>
    </xf>
    <xf numFmtId="3" fontId="29" fillId="0" borderId="13" xfId="41" applyNumberFormat="1" applyFont="1" applyFill="1" applyBorder="1" applyAlignment="1" applyProtection="1">
      <alignment horizontal="right" vertical="center"/>
      <protection locked="0"/>
    </xf>
    <xf numFmtId="3" fontId="27" fillId="25" borderId="18" xfId="41" applyNumberFormat="1" applyFont="1" applyFill="1" applyBorder="1" applyAlignment="1">
      <alignment horizontal="right" vertical="center"/>
    </xf>
    <xf numFmtId="3" fontId="31" fillId="0" borderId="0" xfId="41" applyNumberFormat="1" applyFont="1" applyFill="1"/>
    <xf numFmtId="3" fontId="27" fillId="0" borderId="18" xfId="41" applyNumberFormat="1" applyFont="1" applyFill="1" applyBorder="1" applyAlignment="1">
      <alignment horizontal="right" vertical="center"/>
    </xf>
    <xf numFmtId="3" fontId="28" fillId="0" borderId="28" xfId="42" applyNumberFormat="1" applyFont="1" applyFill="1" applyBorder="1" applyAlignment="1">
      <alignment horizontal="right" vertical="center" wrapText="1"/>
    </xf>
    <xf numFmtId="0" fontId="29" fillId="0" borderId="11" xfId="41" applyFont="1" applyFill="1" applyBorder="1" applyAlignment="1">
      <alignment horizontal="right" vertical="center"/>
    </xf>
    <xf numFmtId="0" fontId="29" fillId="0" borderId="13" xfId="41" applyFont="1" applyFill="1" applyBorder="1" applyAlignment="1">
      <alignment horizontal="right" vertical="center"/>
    </xf>
    <xf numFmtId="0" fontId="27" fillId="0" borderId="11" xfId="41" applyFont="1" applyFill="1" applyBorder="1" applyAlignment="1" applyProtection="1">
      <alignment horizontal="right" vertical="center"/>
      <protection locked="0"/>
    </xf>
    <xf numFmtId="0" fontId="27" fillId="0" borderId="13" xfId="41" applyNumberFormat="1" applyFont="1" applyFill="1" applyBorder="1" applyAlignment="1">
      <alignment horizontal="right" vertical="center"/>
    </xf>
    <xf numFmtId="0" fontId="27" fillId="0" borderId="17" xfId="41" applyNumberFormat="1" applyFont="1" applyFill="1" applyBorder="1" applyAlignment="1">
      <alignment horizontal="right" vertical="center"/>
    </xf>
    <xf numFmtId="3" fontId="27" fillId="0" borderId="17" xfId="41" applyNumberFormat="1" applyFont="1" applyFill="1" applyBorder="1" applyAlignment="1" applyProtection="1">
      <alignment horizontal="right" vertical="center"/>
      <protection locked="0"/>
    </xf>
    <xf numFmtId="3" fontId="27" fillId="0" borderId="31" xfId="41" applyNumberFormat="1" applyFont="1" applyFill="1" applyBorder="1" applyAlignment="1" applyProtection="1">
      <alignment horizontal="right" vertical="center"/>
      <protection locked="0"/>
    </xf>
    <xf numFmtId="3" fontId="30" fillId="0" borderId="32" xfId="42" applyNumberFormat="1" applyFont="1" applyFill="1" applyBorder="1" applyAlignment="1">
      <alignment horizontal="right" vertical="center" wrapText="1"/>
    </xf>
    <xf numFmtId="3" fontId="32" fillId="0" borderId="11" xfId="42" applyNumberFormat="1" applyFont="1" applyFill="1" applyBorder="1" applyAlignment="1">
      <alignment horizontal="right" vertical="center" wrapText="1"/>
    </xf>
    <xf numFmtId="3" fontId="32" fillId="0" borderId="13" xfId="42" applyNumberFormat="1" applyFont="1" applyFill="1" applyBorder="1" applyAlignment="1">
      <alignment horizontal="right" vertical="center" wrapText="1"/>
    </xf>
    <xf numFmtId="3" fontId="32" fillId="0" borderId="14" xfId="42" applyNumberFormat="1" applyFont="1" applyFill="1" applyBorder="1" applyAlignment="1">
      <alignment horizontal="right" vertical="center" wrapText="1"/>
    </xf>
    <xf numFmtId="3" fontId="32" fillId="0" borderId="12" xfId="42" applyNumberFormat="1" applyFont="1" applyFill="1" applyBorder="1" applyAlignment="1">
      <alignment horizontal="right" vertical="center" wrapText="1"/>
    </xf>
    <xf numFmtId="3" fontId="32" fillId="0" borderId="11" xfId="41" applyNumberFormat="1" applyFont="1" applyFill="1" applyBorder="1" applyAlignment="1" applyProtection="1">
      <alignment horizontal="right" vertical="center"/>
      <protection locked="0"/>
    </xf>
    <xf numFmtId="0" fontId="29" fillId="0" borderId="17" xfId="41" applyFont="1" applyFill="1" applyBorder="1" applyAlignment="1">
      <alignment horizontal="right" vertical="center"/>
    </xf>
    <xf numFmtId="3" fontId="30" fillId="0" borderId="17" xfId="42" applyNumberFormat="1" applyFont="1" applyFill="1" applyBorder="1" applyAlignment="1">
      <alignment horizontal="right" vertical="center" wrapText="1"/>
    </xf>
    <xf numFmtId="0" fontId="29" fillId="0" borderId="32" xfId="41" applyFont="1" applyFill="1" applyBorder="1" applyAlignment="1">
      <alignment horizontal="right" vertical="center" wrapText="1"/>
    </xf>
    <xf numFmtId="3" fontId="30" fillId="57" borderId="11" xfId="42" applyNumberFormat="1" applyFont="1" applyFill="1" applyBorder="1" applyAlignment="1">
      <alignment horizontal="right" vertical="center" wrapText="1"/>
    </xf>
    <xf numFmtId="3" fontId="30" fillId="57" borderId="13" xfId="42" applyNumberFormat="1" applyFont="1" applyFill="1" applyBorder="1" applyAlignment="1">
      <alignment horizontal="right" vertical="center" wrapText="1"/>
    </xf>
    <xf numFmtId="3" fontId="30" fillId="57" borderId="17" xfId="42" applyNumberFormat="1" applyFont="1" applyFill="1" applyBorder="1" applyAlignment="1">
      <alignment horizontal="right" vertical="center" wrapText="1"/>
    </xf>
    <xf numFmtId="3" fontId="27" fillId="57" borderId="11" xfId="41" applyNumberFormat="1" applyFont="1" applyFill="1" applyBorder="1" applyAlignment="1">
      <alignment horizontal="right" vertical="center" wrapText="1"/>
    </xf>
    <xf numFmtId="3" fontId="30" fillId="57" borderId="12" xfId="42" applyNumberFormat="1" applyFont="1" applyFill="1" applyBorder="1" applyAlignment="1">
      <alignment horizontal="right" vertical="center" wrapText="1"/>
    </xf>
    <xf numFmtId="3" fontId="30" fillId="57" borderId="32" xfId="42" applyNumberFormat="1" applyFont="1" applyFill="1" applyBorder="1" applyAlignment="1">
      <alignment horizontal="right" vertical="center" wrapText="1"/>
    </xf>
    <xf numFmtId="0" fontId="29" fillId="0" borderId="11" xfId="41" applyFont="1" applyFill="1" applyBorder="1" applyAlignment="1">
      <alignment horizontal="right" vertical="center" wrapText="1"/>
    </xf>
    <xf numFmtId="0" fontId="29" fillId="0" borderId="15" xfId="41" applyFont="1" applyFill="1" applyBorder="1" applyAlignment="1">
      <alignment horizontal="right" vertical="center" wrapText="1"/>
    </xf>
    <xf numFmtId="0" fontId="29" fillId="0" borderId="17" xfId="41" applyFont="1" applyFill="1" applyBorder="1" applyAlignment="1">
      <alignment horizontal="right" vertical="center" wrapText="1"/>
    </xf>
    <xf numFmtId="3" fontId="29" fillId="57" borderId="11" xfId="42" applyNumberFormat="1" applyFont="1" applyFill="1" applyBorder="1" applyAlignment="1">
      <alignment horizontal="right" vertical="center" wrapText="1"/>
    </xf>
    <xf numFmtId="3" fontId="29" fillId="57" borderId="13" xfId="42" applyNumberFormat="1" applyFont="1" applyFill="1" applyBorder="1" applyAlignment="1">
      <alignment horizontal="right" vertical="center" wrapText="1"/>
    </xf>
    <xf numFmtId="3" fontId="29" fillId="57" borderId="17" xfId="42" applyNumberFormat="1" applyFont="1" applyFill="1" applyBorder="1" applyAlignment="1">
      <alignment horizontal="right" vertical="center" wrapText="1"/>
    </xf>
    <xf numFmtId="3" fontId="29" fillId="0" borderId="17" xfId="42" applyNumberFormat="1" applyFont="1" applyFill="1" applyBorder="1" applyAlignment="1">
      <alignment horizontal="right" vertical="center" wrapText="1"/>
    </xf>
    <xf numFmtId="3" fontId="30" fillId="0" borderId="16" xfId="42" applyNumberFormat="1" applyFont="1" applyFill="1" applyBorder="1" applyAlignment="1">
      <alignment horizontal="right" vertical="center" wrapText="1"/>
    </xf>
    <xf numFmtId="3" fontId="32" fillId="0" borderId="16" xfId="42" applyNumberFormat="1" applyFont="1" applyFill="1" applyBorder="1" applyAlignment="1">
      <alignment horizontal="right" vertical="center" wrapText="1"/>
    </xf>
    <xf numFmtId="3" fontId="30" fillId="0" borderId="15" xfId="42" applyNumberFormat="1" applyFont="1" applyFill="1" applyBorder="1" applyAlignment="1">
      <alignment horizontal="right" vertical="center" wrapText="1"/>
    </xf>
    <xf numFmtId="3" fontId="30" fillId="0" borderId="33" xfId="42" applyNumberFormat="1" applyFont="1" applyFill="1" applyBorder="1" applyAlignment="1">
      <alignment horizontal="right" vertical="center" wrapText="1"/>
    </xf>
    <xf numFmtId="3" fontId="32" fillId="0" borderId="33" xfId="42" applyNumberFormat="1" applyFont="1" applyFill="1" applyBorder="1" applyAlignment="1">
      <alignment horizontal="right" vertical="center" wrapText="1"/>
    </xf>
    <xf numFmtId="3" fontId="29" fillId="57" borderId="12" xfId="42" applyNumberFormat="1" applyFont="1" applyFill="1" applyBorder="1" applyAlignment="1">
      <alignment horizontal="right" vertical="center" wrapText="1"/>
    </xf>
    <xf numFmtId="3" fontId="29" fillId="57" borderId="16" xfId="42" applyNumberFormat="1" applyFont="1" applyFill="1" applyBorder="1" applyAlignment="1">
      <alignment horizontal="right" vertical="center" wrapText="1"/>
    </xf>
    <xf numFmtId="3" fontId="29" fillId="57" borderId="33" xfId="42" applyNumberFormat="1" applyFont="1" applyFill="1" applyBorder="1" applyAlignment="1">
      <alignment horizontal="right" vertical="center" wrapText="1"/>
    </xf>
    <xf numFmtId="3" fontId="30" fillId="57" borderId="16" xfId="42" applyNumberFormat="1" applyFont="1" applyFill="1" applyBorder="1" applyAlignment="1">
      <alignment horizontal="right" vertical="center" wrapText="1"/>
    </xf>
    <xf numFmtId="3" fontId="30" fillId="57" borderId="33" xfId="42" applyNumberFormat="1" applyFont="1" applyFill="1" applyBorder="1" applyAlignment="1">
      <alignment horizontal="right" vertical="center" wrapText="1"/>
    </xf>
    <xf numFmtId="3" fontId="27" fillId="25" borderId="18" xfId="41" applyNumberFormat="1" applyFont="1" applyFill="1" applyBorder="1" applyAlignment="1">
      <alignment horizontal="right" vertical="center" wrapText="1"/>
    </xf>
    <xf numFmtId="3" fontId="52" fillId="0" borderId="15" xfId="42" applyNumberFormat="1" applyFont="1" applyFill="1" applyBorder="1" applyAlignment="1">
      <alignment horizontal="right" vertical="center" wrapText="1"/>
    </xf>
    <xf numFmtId="3" fontId="52" fillId="57" borderId="15" xfId="42" applyNumberFormat="1" applyFont="1" applyFill="1" applyBorder="1" applyAlignment="1">
      <alignment horizontal="right" vertical="center" wrapText="1"/>
    </xf>
    <xf numFmtId="3" fontId="53" fillId="0" borderId="11" xfId="42" applyNumberFormat="1" applyFont="1" applyFill="1" applyBorder="1" applyAlignment="1">
      <alignment horizontal="right" vertical="center" wrapText="1"/>
    </xf>
    <xf numFmtId="3" fontId="52" fillId="60" borderId="17" xfId="42" applyNumberFormat="1" applyFont="1" applyFill="1" applyBorder="1" applyAlignment="1">
      <alignment horizontal="right" vertical="center" wrapText="1"/>
    </xf>
    <xf numFmtId="3" fontId="28" fillId="57" borderId="28" xfId="42" applyNumberFormat="1" applyFont="1" applyFill="1" applyBorder="1" applyAlignment="1">
      <alignment horizontal="right" vertical="center" wrapText="1"/>
    </xf>
    <xf numFmtId="0" fontId="29" fillId="0" borderId="34" xfId="41" applyFont="1" applyFill="1" applyBorder="1" applyAlignment="1">
      <alignment horizontal="right" vertical="center" wrapText="1"/>
    </xf>
    <xf numFmtId="0" fontId="27" fillId="0" borderId="11" xfId="41" applyNumberFormat="1" applyFont="1" applyFill="1" applyBorder="1" applyAlignment="1">
      <alignment horizontal="right" vertical="center"/>
    </xf>
    <xf numFmtId="3" fontId="52" fillId="0" borderId="11" xfId="42" applyNumberFormat="1" applyFont="1" applyFill="1" applyBorder="1" applyAlignment="1">
      <alignment horizontal="right" vertical="center" wrapText="1"/>
    </xf>
    <xf numFmtId="3" fontId="52" fillId="57" borderId="11" xfId="42" applyNumberFormat="1" applyFont="1" applyFill="1" applyBorder="1" applyAlignment="1">
      <alignment horizontal="right" vertical="center" wrapText="1"/>
    </xf>
    <xf numFmtId="3" fontId="32" fillId="0" borderId="11" xfId="41" applyNumberFormat="1" applyFont="1" applyFill="1" applyBorder="1" applyAlignment="1">
      <alignment horizontal="right" vertical="center" wrapText="1"/>
    </xf>
    <xf numFmtId="3" fontId="29" fillId="0" borderId="18" xfId="41" applyNumberFormat="1" applyFont="1" applyFill="1" applyBorder="1" applyAlignment="1">
      <alignment horizontal="right" vertical="center" wrapText="1"/>
    </xf>
    <xf numFmtId="3" fontId="32" fillId="0" borderId="18" xfId="41" applyNumberFormat="1" applyFont="1" applyFill="1" applyBorder="1" applyAlignment="1">
      <alignment horizontal="right" vertical="center" wrapText="1"/>
    </xf>
    <xf numFmtId="3" fontId="32" fillId="0" borderId="15" xfId="42" applyNumberFormat="1" applyFont="1" applyFill="1" applyBorder="1" applyAlignment="1">
      <alignment horizontal="right" vertical="center" wrapText="1"/>
    </xf>
    <xf numFmtId="3" fontId="32" fillId="60" borderId="17" xfId="42" applyNumberFormat="1" applyFont="1" applyFill="1" applyBorder="1" applyAlignment="1">
      <alignment horizontal="right" vertical="center" wrapText="1"/>
    </xf>
    <xf numFmtId="3" fontId="54" fillId="0" borderId="11" xfId="42" applyNumberFormat="1" applyFont="1" applyFill="1" applyBorder="1" applyAlignment="1">
      <alignment horizontal="right" vertical="center" wrapText="1"/>
    </xf>
    <xf numFmtId="3" fontId="52" fillId="0" borderId="17" xfId="42" applyNumberFormat="1" applyFont="1" applyFill="1" applyBorder="1" applyAlignment="1">
      <alignment horizontal="right" vertical="center" wrapText="1"/>
    </xf>
    <xf numFmtId="3" fontId="52" fillId="57" borderId="17" xfId="42" applyNumberFormat="1" applyFont="1" applyFill="1" applyBorder="1" applyAlignment="1">
      <alignment horizontal="right" vertical="center" wrapText="1"/>
    </xf>
    <xf numFmtId="3" fontId="52" fillId="0" borderId="32" xfId="42" applyNumberFormat="1" applyFont="1" applyFill="1" applyBorder="1" applyAlignment="1">
      <alignment horizontal="right" vertical="center" wrapText="1"/>
    </xf>
    <xf numFmtId="3" fontId="52" fillId="57" borderId="32" xfId="42" applyNumberFormat="1" applyFont="1" applyFill="1" applyBorder="1" applyAlignment="1">
      <alignment horizontal="right" vertical="center" wrapText="1"/>
    </xf>
    <xf numFmtId="0" fontId="50" fillId="0" borderId="0" xfId="41" applyFont="1" applyFill="1" applyAlignment="1">
      <alignment wrapText="1"/>
    </xf>
    <xf numFmtId="3" fontId="32" fillId="0" borderId="32" xfId="42" applyNumberFormat="1" applyFont="1" applyFill="1" applyBorder="1" applyAlignment="1">
      <alignment horizontal="right" vertical="center" wrapText="1"/>
    </xf>
    <xf numFmtId="3" fontId="29" fillId="61" borderId="11" xfId="42" applyNumberFormat="1" applyFont="1" applyFill="1" applyBorder="1" applyAlignment="1">
      <alignment horizontal="right"/>
    </xf>
    <xf numFmtId="3" fontId="30" fillId="61" borderId="11" xfId="42" applyNumberFormat="1" applyFont="1" applyFill="1" applyBorder="1" applyAlignment="1">
      <alignment horizontal="right" vertical="center" wrapText="1"/>
    </xf>
    <xf numFmtId="3" fontId="30" fillId="61" borderId="17" xfId="42" applyNumberFormat="1" applyFont="1" applyFill="1" applyBorder="1" applyAlignment="1">
      <alignment horizontal="right" vertical="center" wrapText="1"/>
    </xf>
    <xf numFmtId="3" fontId="30" fillId="61" borderId="32" xfId="42" applyNumberFormat="1" applyFont="1" applyFill="1" applyBorder="1" applyAlignment="1">
      <alignment horizontal="right" vertical="center" wrapText="1"/>
    </xf>
    <xf numFmtId="3" fontId="32" fillId="61" borderId="11" xfId="41" applyNumberFormat="1" applyFont="1" applyFill="1" applyBorder="1" applyAlignment="1">
      <alignment horizontal="right" vertical="center" wrapText="1"/>
    </xf>
    <xf numFmtId="3" fontId="32" fillId="61" borderId="11" xfId="42" applyNumberFormat="1" applyFont="1" applyFill="1" applyBorder="1" applyAlignment="1">
      <alignment horizontal="right" vertical="center" wrapText="1"/>
    </xf>
    <xf numFmtId="3" fontId="32" fillId="61" borderId="13" xfId="42" applyNumberFormat="1" applyFont="1" applyFill="1" applyBorder="1" applyAlignment="1">
      <alignment horizontal="right" vertical="center" wrapText="1"/>
    </xf>
    <xf numFmtId="3" fontId="29" fillId="61" borderId="17" xfId="42" applyNumberFormat="1" applyFont="1" applyFill="1" applyBorder="1" applyAlignment="1">
      <alignment horizontal="right" vertical="center" wrapText="1"/>
    </xf>
    <xf numFmtId="3" fontId="32" fillId="61" borderId="32" xfId="42" applyNumberFormat="1" applyFont="1" applyFill="1" applyBorder="1" applyAlignment="1">
      <alignment horizontal="right" vertical="center" wrapText="1"/>
    </xf>
    <xf numFmtId="3" fontId="32" fillId="61" borderId="12" xfId="42" applyNumberFormat="1" applyFont="1" applyFill="1" applyBorder="1" applyAlignment="1">
      <alignment horizontal="right" vertical="center" wrapText="1"/>
    </xf>
    <xf numFmtId="3" fontId="32" fillId="61" borderId="35" xfId="42" applyNumberFormat="1" applyFont="1" applyFill="1" applyBorder="1" applyAlignment="1">
      <alignment horizontal="right" vertical="center" wrapText="1"/>
    </xf>
    <xf numFmtId="3" fontId="32" fillId="61" borderId="33" xfId="42" applyNumberFormat="1" applyFont="1" applyFill="1" applyBorder="1" applyAlignment="1">
      <alignment horizontal="right" vertical="center" wrapText="1"/>
    </xf>
    <xf numFmtId="3" fontId="29" fillId="61" borderId="18" xfId="41" applyNumberFormat="1" applyFont="1" applyFill="1" applyBorder="1" applyAlignment="1">
      <alignment horizontal="right" vertical="center" wrapText="1"/>
    </xf>
    <xf numFmtId="3" fontId="30" fillId="61" borderId="33" xfId="42" applyNumberFormat="1" applyFont="1" applyFill="1" applyBorder="1" applyAlignment="1">
      <alignment horizontal="right" vertical="center" wrapText="1"/>
    </xf>
    <xf numFmtId="3" fontId="53" fillId="61" borderId="11" xfId="42" applyNumberFormat="1" applyFont="1" applyFill="1" applyBorder="1" applyAlignment="1">
      <alignment horizontal="right" vertical="center" wrapText="1"/>
    </xf>
    <xf numFmtId="3" fontId="30" fillId="61" borderId="13" xfId="42" applyNumberFormat="1" applyFont="1" applyFill="1" applyBorder="1" applyAlignment="1">
      <alignment horizontal="right" vertical="center" wrapText="1"/>
    </xf>
    <xf numFmtId="3" fontId="32" fillId="61" borderId="17" xfId="42" applyNumberFormat="1" applyFont="1" applyFill="1" applyBorder="1" applyAlignment="1">
      <alignment horizontal="right" vertical="center" wrapText="1"/>
    </xf>
    <xf numFmtId="3" fontId="54" fillId="61" borderId="11" xfId="42" applyNumberFormat="1" applyFont="1" applyFill="1" applyBorder="1" applyAlignment="1">
      <alignment horizontal="right" vertical="center" wrapText="1"/>
    </xf>
    <xf numFmtId="3" fontId="29" fillId="61" borderId="11" xfId="41" applyNumberFormat="1" applyFont="1" applyFill="1" applyBorder="1" applyAlignment="1">
      <alignment horizontal="right" vertical="center" wrapText="1"/>
    </xf>
    <xf numFmtId="3" fontId="30" fillId="61" borderId="12" xfId="42" applyNumberFormat="1" applyFont="1" applyFill="1" applyBorder="1" applyAlignment="1">
      <alignment horizontal="right" vertical="center" wrapText="1"/>
    </xf>
    <xf numFmtId="3" fontId="52" fillId="61" borderId="17" xfId="42" applyNumberFormat="1" applyFont="1" applyFill="1" applyBorder="1" applyAlignment="1">
      <alignment horizontal="right" vertical="center" wrapText="1"/>
    </xf>
    <xf numFmtId="3" fontId="28" fillId="61" borderId="11" xfId="42" applyNumberFormat="1" applyFont="1" applyFill="1" applyBorder="1" applyAlignment="1">
      <alignment horizontal="right" vertical="center" wrapText="1"/>
    </xf>
    <xf numFmtId="3" fontId="28" fillId="61" borderId="32" xfId="42" applyNumberFormat="1" applyFont="1" applyFill="1" applyBorder="1" applyAlignment="1">
      <alignment horizontal="right" vertical="center" wrapText="1"/>
    </xf>
    <xf numFmtId="3" fontId="27" fillId="61" borderId="18" xfId="41" applyNumberFormat="1" applyFont="1" applyFill="1" applyBorder="1" applyAlignment="1">
      <alignment horizontal="right" vertical="center"/>
    </xf>
    <xf numFmtId="3" fontId="29" fillId="61" borderId="11" xfId="41" applyNumberFormat="1" applyFont="1" applyFill="1" applyBorder="1" applyAlignment="1">
      <alignment horizontal="right" vertical="center"/>
    </xf>
    <xf numFmtId="3" fontId="32" fillId="61" borderId="11" xfId="41" applyNumberFormat="1" applyFont="1" applyFill="1" applyBorder="1" applyAlignment="1" applyProtection="1">
      <alignment horizontal="right" vertical="center"/>
      <protection locked="0"/>
    </xf>
    <xf numFmtId="3" fontId="27" fillId="61" borderId="17" xfId="41" applyNumberFormat="1" applyFont="1" applyFill="1" applyBorder="1" applyAlignment="1" applyProtection="1">
      <alignment horizontal="right" vertical="center"/>
      <protection locked="0"/>
    </xf>
    <xf numFmtId="3" fontId="27" fillId="25" borderId="18" xfId="42" applyNumberFormat="1" applyFont="1" applyFill="1" applyBorder="1" applyAlignment="1">
      <alignment horizontal="right"/>
    </xf>
    <xf numFmtId="3" fontId="29" fillId="0" borderId="18" xfId="42" applyNumberFormat="1" applyFont="1" applyFill="1" applyBorder="1" applyAlignment="1">
      <alignment horizontal="right"/>
    </xf>
    <xf numFmtId="3" fontId="17" fillId="57" borderId="0" xfId="41" applyNumberFormat="1" applyFont="1" applyFill="1" applyAlignment="1">
      <alignment vertical="center"/>
    </xf>
    <xf numFmtId="3" fontId="29" fillId="0" borderId="38" xfId="42" applyNumberFormat="1" applyFont="1" applyFill="1" applyBorder="1" applyAlignment="1">
      <alignment horizontal="right"/>
    </xf>
    <xf numFmtId="3" fontId="30" fillId="0" borderId="39" xfId="42" applyNumberFormat="1" applyFont="1" applyFill="1" applyBorder="1" applyAlignment="1">
      <alignment horizontal="right" vertical="center" wrapText="1"/>
    </xf>
    <xf numFmtId="3" fontId="29" fillId="0" borderId="12" xfId="41" applyNumberFormat="1" applyFont="1" applyFill="1" applyBorder="1" applyAlignment="1">
      <alignment horizontal="right" vertical="center" wrapText="1"/>
    </xf>
    <xf numFmtId="3" fontId="30" fillId="0" borderId="35" xfId="42" applyNumberFormat="1" applyFont="1" applyFill="1" applyBorder="1" applyAlignment="1">
      <alignment horizontal="right" vertical="center" wrapText="1"/>
    </xf>
    <xf numFmtId="3" fontId="29" fillId="0" borderId="38" xfId="41" applyNumberFormat="1" applyFont="1" applyFill="1" applyBorder="1" applyAlignment="1">
      <alignment horizontal="right" vertical="center" wrapText="1"/>
    </xf>
    <xf numFmtId="3" fontId="32" fillId="0" borderId="12" xfId="41" applyNumberFormat="1" applyFont="1" applyFill="1" applyBorder="1" applyAlignment="1">
      <alignment horizontal="right" vertical="center" wrapText="1"/>
    </xf>
    <xf numFmtId="3" fontId="30" fillId="0" borderId="40" xfId="42" applyNumberFormat="1" applyFont="1" applyFill="1" applyBorder="1" applyAlignment="1">
      <alignment horizontal="right" vertical="center" wrapText="1"/>
    </xf>
    <xf numFmtId="3" fontId="32" fillId="0" borderId="35" xfId="42" applyNumberFormat="1" applyFont="1" applyFill="1" applyBorder="1" applyAlignment="1">
      <alignment horizontal="right" vertical="center" wrapText="1"/>
    </xf>
    <xf numFmtId="3" fontId="30" fillId="0" borderId="38" xfId="42" applyNumberFormat="1" applyFont="1" applyFill="1" applyBorder="1" applyAlignment="1">
      <alignment horizontal="right" vertical="center" wrapText="1"/>
    </xf>
    <xf numFmtId="3" fontId="29" fillId="0" borderId="41" xfId="41" applyNumberFormat="1" applyFont="1" applyFill="1" applyBorder="1" applyAlignment="1" applyProtection="1">
      <alignment horizontal="right" vertical="center"/>
      <protection locked="0"/>
    </xf>
    <xf numFmtId="3" fontId="29" fillId="63" borderId="42" xfId="42" applyNumberFormat="1" applyFont="1" applyFill="1" applyBorder="1" applyAlignment="1">
      <alignment horizontal="right"/>
    </xf>
    <xf numFmtId="3" fontId="30" fillId="63" borderId="43" xfId="42" applyNumberFormat="1" applyFont="1" applyFill="1" applyBorder="1" applyAlignment="1">
      <alignment horizontal="right" vertical="center" wrapText="1"/>
    </xf>
    <xf numFmtId="3" fontId="30" fillId="63" borderId="44" xfId="42" applyNumberFormat="1" applyFont="1" applyFill="1" applyBorder="1" applyAlignment="1">
      <alignment horizontal="right" vertical="center" wrapText="1"/>
    </xf>
    <xf numFmtId="3" fontId="29" fillId="63" borderId="43" xfId="41" applyNumberFormat="1" applyFont="1" applyFill="1" applyBorder="1" applyAlignment="1">
      <alignment horizontal="right" vertical="center" wrapText="1"/>
    </xf>
    <xf numFmtId="3" fontId="32" fillId="63" borderId="43" xfId="42" applyNumberFormat="1" applyFont="1" applyFill="1" applyBorder="1" applyAlignment="1">
      <alignment horizontal="right" vertical="center" wrapText="1"/>
    </xf>
    <xf numFmtId="3" fontId="32" fillId="63" borderId="43" xfId="41" applyNumberFormat="1" applyFont="1" applyFill="1" applyBorder="1" applyAlignment="1">
      <alignment horizontal="right" vertical="center" wrapText="1"/>
    </xf>
    <xf numFmtId="3" fontId="29" fillId="63" borderId="43" xfId="41" applyNumberFormat="1" applyFont="1" applyFill="1" applyBorder="1" applyAlignment="1">
      <alignment horizontal="right" vertical="center"/>
    </xf>
    <xf numFmtId="3" fontId="29" fillId="63" borderId="45" xfId="41" applyNumberFormat="1" applyFont="1" applyFill="1" applyBorder="1" applyAlignment="1" applyProtection="1">
      <alignment horizontal="right" vertical="center"/>
      <protection locked="0"/>
    </xf>
    <xf numFmtId="3" fontId="32" fillId="0" borderId="39" xfId="42" applyNumberFormat="1" applyFont="1" applyFill="1" applyBorder="1" applyAlignment="1">
      <alignment horizontal="right" vertical="center" wrapText="1"/>
    </xf>
    <xf numFmtId="3" fontId="30" fillId="0" borderId="46" xfId="42" applyNumberFormat="1" applyFont="1" applyFill="1" applyBorder="1" applyAlignment="1">
      <alignment horizontal="right" vertical="center" wrapText="1"/>
    </xf>
    <xf numFmtId="3" fontId="27" fillId="57" borderId="18" xfId="41" applyNumberFormat="1" applyFont="1" applyFill="1" applyBorder="1" applyAlignment="1">
      <alignment horizontal="right" vertical="center"/>
    </xf>
    <xf numFmtId="3" fontId="27" fillId="57" borderId="11" xfId="41" applyNumberFormat="1" applyFont="1" applyFill="1" applyBorder="1" applyAlignment="1">
      <alignment horizontal="right" vertical="center"/>
    </xf>
    <xf numFmtId="3" fontId="29" fillId="57" borderId="11" xfId="41" applyNumberFormat="1" applyFont="1" applyFill="1" applyBorder="1" applyAlignment="1">
      <alignment horizontal="right" vertical="center"/>
    </xf>
    <xf numFmtId="3" fontId="29" fillId="57" borderId="11" xfId="41" applyNumberFormat="1" applyFont="1" applyFill="1" applyBorder="1" applyAlignment="1" applyProtection="1">
      <alignment horizontal="right" vertical="center"/>
      <protection locked="0"/>
    </xf>
    <xf numFmtId="3" fontId="27" fillId="57" borderId="17" xfId="41" applyNumberFormat="1" applyFont="1" applyFill="1" applyBorder="1" applyAlignment="1" applyProtection="1">
      <alignment horizontal="right" vertical="center"/>
      <protection locked="0"/>
    </xf>
    <xf numFmtId="3" fontId="27" fillId="57" borderId="31" xfId="41" applyNumberFormat="1" applyFont="1" applyFill="1" applyBorder="1" applyAlignment="1" applyProtection="1">
      <alignment horizontal="right" vertical="center"/>
      <protection locked="0"/>
    </xf>
    <xf numFmtId="3" fontId="29" fillId="0" borderId="33" xfId="42" applyNumberFormat="1" applyFont="1" applyFill="1" applyBorder="1" applyAlignment="1">
      <alignment horizontal="right" vertical="center" wrapText="1"/>
    </xf>
    <xf numFmtId="3" fontId="29" fillId="0" borderId="37" xfId="41" applyNumberFormat="1" applyFont="1" applyFill="1" applyBorder="1" applyAlignment="1" applyProtection="1">
      <alignment horizontal="right" vertical="center"/>
      <protection locked="0"/>
    </xf>
    <xf numFmtId="3" fontId="29" fillId="0" borderId="32" xfId="41" applyNumberFormat="1" applyFont="1" applyFill="1" applyBorder="1" applyAlignment="1" applyProtection="1">
      <alignment horizontal="right" vertical="center"/>
      <protection locked="0"/>
    </xf>
    <xf numFmtId="0" fontId="29" fillId="0" borderId="36" xfId="41" applyFont="1" applyFill="1" applyBorder="1" applyAlignment="1">
      <alignment horizontal="right" vertical="center" wrapText="1"/>
    </xf>
    <xf numFmtId="0" fontId="29" fillId="0" borderId="37" xfId="41" applyFont="1" applyFill="1" applyBorder="1" applyAlignment="1">
      <alignment horizontal="right" wrapText="1"/>
    </xf>
    <xf numFmtId="0" fontId="29" fillId="0" borderId="37" xfId="41" applyFont="1" applyFill="1" applyBorder="1" applyAlignment="1">
      <alignment horizontal="right" vertical="center" wrapText="1"/>
    </xf>
    <xf numFmtId="3" fontId="17" fillId="0" borderId="0" xfId="41" applyNumberFormat="1" applyFont="1" applyFill="1" applyAlignment="1">
      <alignment vertical="center"/>
    </xf>
    <xf numFmtId="0" fontId="29" fillId="0" borderId="11" xfId="41" applyFont="1" applyFill="1" applyBorder="1" applyAlignment="1">
      <alignment horizontal="right" wrapText="1"/>
    </xf>
    <xf numFmtId="0" fontId="29" fillId="0" borderId="47" xfId="41" applyFont="1" applyFill="1" applyBorder="1" applyAlignment="1">
      <alignment horizontal="right" vertical="center" wrapText="1"/>
    </xf>
    <xf numFmtId="3" fontId="27" fillId="61" borderId="13" xfId="41" applyNumberFormat="1" applyFont="1" applyFill="1" applyBorder="1" applyAlignment="1" applyProtection="1">
      <alignment horizontal="right" vertical="center"/>
      <protection locked="0"/>
    </xf>
    <xf numFmtId="3" fontId="29" fillId="63" borderId="49" xfId="41" applyNumberFormat="1" applyFont="1" applyFill="1" applyBorder="1" applyAlignment="1" applyProtection="1">
      <alignment horizontal="right" vertical="center"/>
      <protection locked="0"/>
    </xf>
    <xf numFmtId="3" fontId="27" fillId="61" borderId="37" xfId="41" applyNumberFormat="1" applyFont="1" applyFill="1" applyBorder="1" applyAlignment="1" applyProtection="1">
      <alignment horizontal="right" vertical="center"/>
      <protection locked="0"/>
    </xf>
    <xf numFmtId="3" fontId="29" fillId="63" borderId="50" xfId="41" applyNumberFormat="1" applyFont="1" applyFill="1" applyBorder="1" applyAlignment="1" applyProtection="1">
      <alignment horizontal="right" vertical="center"/>
      <protection locked="0"/>
    </xf>
    <xf numFmtId="3" fontId="27" fillId="61" borderId="32" xfId="41" applyNumberFormat="1" applyFont="1" applyFill="1" applyBorder="1" applyAlignment="1" applyProtection="1">
      <alignment horizontal="right" vertical="center"/>
      <protection locked="0"/>
    </xf>
    <xf numFmtId="3" fontId="29" fillId="63" borderId="51" xfId="41" applyNumberFormat="1" applyFont="1" applyFill="1" applyBorder="1" applyAlignment="1" applyProtection="1">
      <alignment horizontal="right" vertical="center"/>
      <protection locked="0"/>
    </xf>
    <xf numFmtId="3" fontId="30" fillId="0" borderId="47" xfId="42" applyNumberFormat="1" applyFont="1" applyFill="1" applyBorder="1" applyAlignment="1">
      <alignment horizontal="right" vertical="center" wrapText="1"/>
    </xf>
    <xf numFmtId="3" fontId="29" fillId="57" borderId="47" xfId="42" applyNumberFormat="1" applyFont="1" applyFill="1" applyBorder="1" applyAlignment="1">
      <alignment horizontal="right" vertical="center" wrapText="1"/>
    </xf>
    <xf numFmtId="3" fontId="29" fillId="0" borderId="47" xfId="42" applyNumberFormat="1" applyFont="1" applyFill="1" applyBorder="1" applyAlignment="1">
      <alignment horizontal="right" vertical="center" wrapText="1"/>
    </xf>
    <xf numFmtId="3" fontId="29" fillId="61" borderId="47" xfId="42" applyNumberFormat="1" applyFont="1" applyFill="1" applyBorder="1" applyAlignment="1">
      <alignment horizontal="right" vertical="center" wrapText="1"/>
    </xf>
    <xf numFmtId="3" fontId="29" fillId="63" borderId="44" xfId="42" applyNumberFormat="1" applyFont="1" applyFill="1" applyBorder="1" applyAlignment="1">
      <alignment horizontal="right" vertical="center" wrapText="1"/>
    </xf>
    <xf numFmtId="3" fontId="27" fillId="64" borderId="18" xfId="42" applyNumberFormat="1" applyFont="1" applyFill="1" applyBorder="1" applyAlignment="1">
      <alignment horizontal="right"/>
    </xf>
    <xf numFmtId="3" fontId="28" fillId="64" borderId="11" xfId="42" applyNumberFormat="1" applyFont="1" applyFill="1" applyBorder="1" applyAlignment="1">
      <alignment horizontal="right" vertical="center" wrapText="1"/>
    </xf>
    <xf numFmtId="3" fontId="27" fillId="64" borderId="18" xfId="41" applyNumberFormat="1" applyFont="1" applyFill="1" applyBorder="1" applyAlignment="1">
      <alignment horizontal="right" vertical="center" wrapText="1"/>
    </xf>
    <xf numFmtId="3" fontId="27" fillId="64" borderId="11" xfId="41" applyNumberFormat="1" applyFont="1" applyFill="1" applyBorder="1" applyAlignment="1">
      <alignment horizontal="right" vertical="center" wrapText="1"/>
    </xf>
    <xf numFmtId="3" fontId="27" fillId="64" borderId="12" xfId="41" applyNumberFormat="1" applyFont="1" applyFill="1" applyBorder="1" applyAlignment="1">
      <alignment horizontal="right" vertical="center" wrapText="1"/>
    </xf>
    <xf numFmtId="3" fontId="17" fillId="0" borderId="11" xfId="41" applyNumberFormat="1" applyFont="1" applyFill="1" applyBorder="1" applyAlignment="1">
      <alignment horizontal="right" vertical="center" wrapText="1"/>
    </xf>
    <xf numFmtId="3" fontId="17" fillId="57" borderId="11" xfId="41" applyNumberFormat="1" applyFont="1" applyFill="1" applyBorder="1" applyAlignment="1">
      <alignment horizontal="right" vertical="center" wrapText="1"/>
    </xf>
    <xf numFmtId="3" fontId="52" fillId="0" borderId="13" xfId="42" applyNumberFormat="1" applyFont="1" applyFill="1" applyBorder="1" applyAlignment="1">
      <alignment horizontal="right" vertical="center" wrapText="1"/>
    </xf>
    <xf numFmtId="3" fontId="52" fillId="57" borderId="13" xfId="42" applyNumberFormat="1" applyFont="1" applyFill="1" applyBorder="1" applyAlignment="1">
      <alignment horizontal="right" vertical="center" wrapText="1"/>
    </xf>
    <xf numFmtId="3" fontId="31" fillId="0" borderId="32" xfId="42" applyNumberFormat="1" applyFont="1" applyFill="1" applyBorder="1" applyAlignment="1">
      <alignment horizontal="right" vertical="center" wrapText="1"/>
    </xf>
    <xf numFmtId="0" fontId="49" fillId="58" borderId="48" xfId="41" applyFont="1" applyFill="1" applyBorder="1" applyAlignment="1">
      <alignment horizontal="center" vertical="center"/>
    </xf>
    <xf numFmtId="0" fontId="27" fillId="0" borderId="47" xfId="41" applyFont="1" applyBorder="1" applyAlignment="1">
      <alignment horizontal="center" wrapText="1"/>
    </xf>
    <xf numFmtId="0" fontId="27" fillId="25" borderId="47" xfId="41" applyNumberFormat="1" applyFont="1" applyFill="1" applyBorder="1" applyAlignment="1">
      <alignment horizontal="center" vertical="center" wrapText="1"/>
    </xf>
    <xf numFmtId="0" fontId="27" fillId="57" borderId="47" xfId="41" applyNumberFormat="1" applyFont="1" applyFill="1" applyBorder="1" applyAlignment="1">
      <alignment horizontal="center" vertical="center" wrapText="1"/>
    </xf>
    <xf numFmtId="0" fontId="27" fillId="0" borderId="47" xfId="41" applyNumberFormat="1" applyFont="1" applyFill="1" applyBorder="1" applyAlignment="1">
      <alignment horizontal="center" vertical="center" wrapText="1"/>
    </xf>
    <xf numFmtId="0" fontId="27" fillId="61" borderId="47" xfId="41" applyNumberFormat="1" applyFont="1" applyFill="1" applyBorder="1" applyAlignment="1">
      <alignment horizontal="center" vertical="center" wrapText="1"/>
    </xf>
    <xf numFmtId="0" fontId="27" fillId="0" borderId="33" xfId="41" applyNumberFormat="1" applyFont="1" applyFill="1" applyBorder="1" applyAlignment="1">
      <alignment horizontal="center" vertical="center" wrapText="1"/>
    </xf>
    <xf numFmtId="0" fontId="27" fillId="63" borderId="43" xfId="41" applyNumberFormat="1" applyFont="1" applyFill="1" applyBorder="1" applyAlignment="1">
      <alignment horizontal="center" vertical="center" wrapText="1"/>
    </xf>
    <xf numFmtId="0" fontId="51" fillId="0" borderId="30" xfId="41" applyFont="1" applyBorder="1"/>
    <xf numFmtId="0" fontId="49" fillId="59" borderId="52" xfId="41" applyFont="1" applyFill="1" applyBorder="1" applyAlignment="1">
      <alignment horizontal="center" vertical="center"/>
    </xf>
    <xf numFmtId="0" fontId="58" fillId="0" borderId="0" xfId="41" applyFont="1" applyAlignment="1">
      <alignment horizontal="centerContinuous"/>
    </xf>
    <xf numFmtId="0" fontId="58" fillId="0" borderId="0" xfId="41" applyFont="1"/>
    <xf numFmtId="0" fontId="59" fillId="62" borderId="29" xfId="41" applyFont="1" applyFill="1" applyBorder="1" applyAlignment="1">
      <alignment horizontal="right" vertical="center"/>
    </xf>
    <xf numFmtId="3" fontId="60" fillId="62" borderId="29" xfId="42" applyNumberFormat="1" applyFont="1" applyFill="1" applyBorder="1" applyAlignment="1">
      <alignment horizontal="right" vertical="center" wrapText="1"/>
    </xf>
    <xf numFmtId="3" fontId="60" fillId="62" borderId="30" xfId="42" applyNumberFormat="1" applyFont="1" applyFill="1" applyBorder="1" applyAlignment="1">
      <alignment horizontal="right" vertical="center" wrapText="1"/>
    </xf>
    <xf numFmtId="0" fontId="61" fillId="0" borderId="0" xfId="41" applyFont="1"/>
    <xf numFmtId="0" fontId="59" fillId="62" borderId="29" xfId="41" applyFont="1" applyFill="1" applyBorder="1" applyAlignment="1">
      <alignment horizontal="right" vertical="center" wrapText="1"/>
    </xf>
    <xf numFmtId="3" fontId="59" fillId="62" borderId="29" xfId="42" applyNumberFormat="1" applyFont="1" applyFill="1" applyBorder="1" applyAlignment="1">
      <alignment horizontal="right" vertical="center" wrapText="1"/>
    </xf>
    <xf numFmtId="3" fontId="62" fillId="62" borderId="29" xfId="42" applyNumberFormat="1" applyFont="1" applyFill="1" applyBorder="1" applyAlignment="1">
      <alignment horizontal="right" vertical="center" wrapText="1"/>
    </xf>
    <xf numFmtId="3" fontId="59" fillId="62" borderId="30" xfId="42" applyNumberFormat="1" applyFont="1" applyFill="1" applyBorder="1" applyAlignment="1">
      <alignment horizontal="right" vertical="center" wrapText="1"/>
    </xf>
    <xf numFmtId="3" fontId="62" fillId="62" borderId="30" xfId="42" applyNumberFormat="1" applyFont="1" applyFill="1" applyBorder="1" applyAlignment="1">
      <alignment horizontal="right" vertical="center" wrapText="1"/>
    </xf>
    <xf numFmtId="0" fontId="59" fillId="62" borderId="11" xfId="41" applyFont="1" applyFill="1" applyBorder="1" applyAlignment="1">
      <alignment horizontal="right" vertical="center" wrapText="1"/>
    </xf>
    <xf numFmtId="3" fontId="60" fillId="62" borderId="11" xfId="42" applyNumberFormat="1" applyFont="1" applyFill="1" applyBorder="1" applyAlignment="1">
      <alignment horizontal="right" vertical="center" wrapText="1"/>
    </xf>
    <xf numFmtId="3" fontId="63" fillId="62" borderId="29" xfId="42" applyNumberFormat="1" applyFont="1" applyFill="1" applyBorder="1" applyAlignment="1">
      <alignment horizontal="right" vertical="center" wrapText="1"/>
    </xf>
    <xf numFmtId="0" fontId="61" fillId="0" borderId="0" xfId="41" applyFont="1" applyFill="1"/>
    <xf numFmtId="3" fontId="63" fillId="62" borderId="11" xfId="42" applyNumberFormat="1" applyFont="1" applyFill="1" applyBorder="1" applyAlignment="1">
      <alignment horizontal="right" vertical="center" wrapText="1"/>
    </xf>
    <xf numFmtId="3" fontId="64" fillId="62" borderId="11" xfId="42" applyNumberFormat="1" applyFont="1" applyFill="1" applyBorder="1" applyAlignment="1">
      <alignment horizontal="right" vertical="center" wrapText="1"/>
    </xf>
    <xf numFmtId="3" fontId="60" fillId="62" borderId="12" xfId="42" applyNumberFormat="1" applyFont="1" applyFill="1" applyBorder="1" applyAlignment="1">
      <alignment horizontal="right" vertical="center" wrapText="1"/>
    </xf>
    <xf numFmtId="3" fontId="59" fillId="62" borderId="12" xfId="42" applyNumberFormat="1" applyFont="1" applyFill="1" applyBorder="1" applyAlignment="1">
      <alignment horizontal="right" vertical="center" wrapText="1"/>
    </xf>
    <xf numFmtId="3" fontId="60" fillId="62" borderId="43" xfId="42" applyNumberFormat="1" applyFont="1" applyFill="1" applyBorder="1" applyAlignment="1">
      <alignment horizontal="right" vertical="center" wrapText="1"/>
    </xf>
    <xf numFmtId="0" fontId="57" fillId="25" borderId="11" xfId="41" applyFont="1" applyFill="1" applyBorder="1" applyAlignment="1" applyProtection="1">
      <alignment vertical="center" wrapText="1"/>
      <protection locked="0"/>
    </xf>
    <xf numFmtId="0" fontId="57" fillId="25" borderId="11" xfId="41" applyFont="1" applyFill="1" applyBorder="1" applyAlignment="1" applyProtection="1">
      <alignment vertical="center"/>
      <protection locked="0"/>
    </xf>
    <xf numFmtId="0" fontId="57" fillId="25" borderId="18" xfId="41" applyFont="1" applyFill="1" applyBorder="1" applyAlignment="1" applyProtection="1">
      <alignment vertical="center"/>
      <protection locked="0"/>
    </xf>
    <xf numFmtId="0" fontId="57" fillId="0" borderId="18" xfId="41" applyFont="1" applyFill="1" applyBorder="1" applyAlignment="1">
      <alignment vertical="center"/>
    </xf>
    <xf numFmtId="0" fontId="57" fillId="25" borderId="18" xfId="41" applyFont="1" applyFill="1" applyBorder="1" applyAlignment="1" applyProtection="1">
      <alignment vertical="center" wrapText="1"/>
      <protection locked="0"/>
    </xf>
    <xf numFmtId="0" fontId="57" fillId="25" borderId="11" xfId="41" applyNumberFormat="1" applyFont="1" applyFill="1" applyBorder="1" applyAlignment="1">
      <alignment horizontal="left" vertical="center"/>
    </xf>
    <xf numFmtId="0" fontId="57" fillId="25" borderId="11" xfId="41" applyFont="1" applyFill="1" applyBorder="1" applyAlignment="1">
      <alignment horizontal="left" vertical="center" wrapText="1"/>
    </xf>
    <xf numFmtId="0" fontId="57" fillId="25" borderId="11" xfId="41" applyNumberFormat="1" applyFont="1" applyFill="1" applyBorder="1" applyAlignment="1">
      <alignment horizontal="left" vertical="center" wrapText="1"/>
    </xf>
    <xf numFmtId="0" fontId="57" fillId="25" borderId="11" xfId="41" applyFont="1" applyFill="1" applyBorder="1" applyAlignment="1">
      <alignment vertical="center"/>
    </xf>
    <xf numFmtId="0" fontId="65" fillId="0" borderId="0" xfId="41" applyFont="1" applyAlignment="1">
      <alignment horizontal="center" vertical="center"/>
    </xf>
    <xf numFmtId="0" fontId="49" fillId="58" borderId="30" xfId="41" applyFont="1" applyFill="1" applyBorder="1" applyAlignment="1">
      <alignment horizontal="center" vertical="center"/>
    </xf>
    <xf numFmtId="0" fontId="49" fillId="58" borderId="48" xfId="41" applyFont="1" applyFill="1" applyBorder="1" applyAlignment="1">
      <alignment horizontal="center" vertical="center"/>
    </xf>
    <xf numFmtId="0" fontId="49" fillId="58" borderId="52" xfId="41" applyFont="1" applyFill="1" applyBorder="1" applyAlignment="1">
      <alignment horizontal="center" vertical="center"/>
    </xf>
    <xf numFmtId="0" fontId="49" fillId="59" borderId="30" xfId="41" applyFont="1" applyFill="1" applyBorder="1" applyAlignment="1">
      <alignment horizontal="center" vertical="center"/>
    </xf>
    <xf numFmtId="0" fontId="49" fillId="59" borderId="48" xfId="41" applyFont="1" applyFill="1" applyBorder="1" applyAlignment="1">
      <alignment horizontal="center" vertical="center"/>
    </xf>
    <xf numFmtId="0" fontId="49" fillId="59" borderId="52" xfId="41" applyFont="1" applyFill="1" applyBorder="1" applyAlignment="1">
      <alignment horizontal="center" vertical="center"/>
    </xf>
    <xf numFmtId="0" fontId="66" fillId="0" borderId="0" xfId="41" applyFont="1" applyFill="1"/>
    <xf numFmtId="0" fontId="67" fillId="0" borderId="0" xfId="41" applyFont="1"/>
    <xf numFmtId="0" fontId="66" fillId="0" borderId="0" xfId="41" applyFont="1" applyAlignment="1">
      <alignment horizontal="centerContinuous" vertical="center"/>
    </xf>
    <xf numFmtId="0" fontId="67" fillId="0" borderId="0" xfId="41" applyFont="1" applyAlignment="1">
      <alignment horizontal="centerContinuous"/>
    </xf>
  </cellXfs>
  <cellStyles count="108">
    <cellStyle name="¬µrka" xfId="1"/>
    <cellStyle name="20 % – Zvýraznění1" xfId="2" builtinId="30" customBuiltin="1"/>
    <cellStyle name="20 % – Zvýraznění1 2" xfId="85"/>
    <cellStyle name="20 % – Zvýraznění2" xfId="3" builtinId="34" customBuiltin="1"/>
    <cellStyle name="20 % – Zvýraznění2 2" xfId="89"/>
    <cellStyle name="20 % – Zvýraznění3" xfId="4" builtinId="38" customBuiltin="1"/>
    <cellStyle name="20 % – Zvýraznění3 2" xfId="93"/>
    <cellStyle name="20 % – Zvýraznění4" xfId="5" builtinId="42" customBuiltin="1"/>
    <cellStyle name="20 % – Zvýraznění4 2" xfId="97"/>
    <cellStyle name="20 % – Zvýraznění5" xfId="6" builtinId="46" customBuiltin="1"/>
    <cellStyle name="20 % – Zvýraznění5 2" xfId="101"/>
    <cellStyle name="20 % – Zvýraznění6" xfId="7" builtinId="50" customBuiltin="1"/>
    <cellStyle name="20 % – Zvýraznění6 2" xfId="105"/>
    <cellStyle name="40 % – Zvýraznění1" xfId="8" builtinId="31" customBuiltin="1"/>
    <cellStyle name="40 % – Zvýraznění1 2" xfId="86"/>
    <cellStyle name="40 % – Zvýraznění2" xfId="9" builtinId="35" customBuiltin="1"/>
    <cellStyle name="40 % – Zvýraznění2 2" xfId="90"/>
    <cellStyle name="40 % – Zvýraznění3" xfId="10" builtinId="39" customBuiltin="1"/>
    <cellStyle name="40 % – Zvýraznění3 2" xfId="94"/>
    <cellStyle name="40 % – Zvýraznění4" xfId="11" builtinId="43" customBuiltin="1"/>
    <cellStyle name="40 % – Zvýraznění4 2" xfId="98"/>
    <cellStyle name="40 % – Zvýraznění5" xfId="12" builtinId="47" customBuiltin="1"/>
    <cellStyle name="40 % – Zvýraznění5 2" xfId="102"/>
    <cellStyle name="40 % – Zvýraznění6" xfId="13" builtinId="51" customBuiltin="1"/>
    <cellStyle name="40 % – Zvýraznění6 2" xfId="106"/>
    <cellStyle name="60 % – Zvýraznění1" xfId="14" builtinId="32" customBuiltin="1"/>
    <cellStyle name="60 % – Zvýraznění1 2" xfId="87"/>
    <cellStyle name="60 % – Zvýraznění2" xfId="15" builtinId="36" customBuiltin="1"/>
    <cellStyle name="60 % – Zvýraznění2 2" xfId="91"/>
    <cellStyle name="60 % – Zvýraznění3" xfId="16" builtinId="40" customBuiltin="1"/>
    <cellStyle name="60 % – Zvýraznění3 2" xfId="95"/>
    <cellStyle name="60 % – Zvýraznění4" xfId="17" builtinId="44" customBuiltin="1"/>
    <cellStyle name="60 % – Zvýraznění4 2" xfId="99"/>
    <cellStyle name="60 % – Zvýraznění5" xfId="18" builtinId="48" customBuiltin="1"/>
    <cellStyle name="60 % – Zvýraznění5 2" xfId="103"/>
    <cellStyle name="60 % – Zvýraznění6" xfId="19" builtinId="52" customBuiltin="1"/>
    <cellStyle name="60 % – Zvýraznění6 2" xfId="107"/>
    <cellStyle name="Celkem" xfId="20" builtinId="25" customBuiltin="1"/>
    <cellStyle name="Celkem 2" xfId="83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Chybně 2" xfId="73"/>
    <cellStyle name="Kontrolní buňka" xfId="30" builtinId="23" customBuiltin="1"/>
    <cellStyle name="Kontrolní buňka 2" xfId="79"/>
    <cellStyle name="M·na" xfId="31"/>
    <cellStyle name="Nadpis 1" xfId="32" builtinId="16" customBuiltin="1"/>
    <cellStyle name="Nadpis 1 2" xfId="68"/>
    <cellStyle name="Nadpis 2" xfId="33" builtinId="17" customBuiltin="1"/>
    <cellStyle name="Nadpis 2 2" xfId="69"/>
    <cellStyle name="Nadpis 3" xfId="34" builtinId="18" customBuiltin="1"/>
    <cellStyle name="Nadpis 3 2" xfId="70"/>
    <cellStyle name="Nadpis 4" xfId="35" builtinId="19" customBuiltin="1"/>
    <cellStyle name="Nadpis 4 2" xfId="71"/>
    <cellStyle name="Nadpis1" xfId="36"/>
    <cellStyle name="Nadpis2" xfId="37"/>
    <cellStyle name="Název" xfId="38" builtinId="15" customBuiltin="1"/>
    <cellStyle name="Název 2" xfId="67"/>
    <cellStyle name="Neutrální" xfId="39" builtinId="28" customBuiltin="1"/>
    <cellStyle name="Neutrální 2" xfId="74"/>
    <cellStyle name="Normal_Tableau1" xfId="40"/>
    <cellStyle name="Normální" xfId="0" builtinId="0"/>
    <cellStyle name="Normální 2" xfId="66"/>
    <cellStyle name="normální_7-bilance2009-test" xfId="41"/>
    <cellStyle name="normální_VaV -17" xfId="42"/>
    <cellStyle name="normální_VVaI 2011září PSP pro 11" xfId="43"/>
    <cellStyle name="Percent" xfId="44"/>
    <cellStyle name="Pevní" xfId="45"/>
    <cellStyle name="Poznámka" xfId="46" builtinId="10" customBuiltin="1"/>
    <cellStyle name="Poznámka 2" xfId="81"/>
    <cellStyle name="Propojená buňka" xfId="47" builtinId="24" customBuiltin="1"/>
    <cellStyle name="Propojená buňka 2" xfId="78"/>
    <cellStyle name="SAPBEXaggData" xfId="48"/>
    <cellStyle name="SAPBEXaggItem" xfId="49"/>
    <cellStyle name="SAPBEXchaText" xfId="50"/>
    <cellStyle name="SAPBEXstdData" xfId="51"/>
    <cellStyle name="SAPBEXstdItem" xfId="52"/>
    <cellStyle name="Správně" xfId="53" builtinId="26" customBuiltin="1"/>
    <cellStyle name="Správně 2" xfId="72"/>
    <cellStyle name="Špatně" xfId="29" builtinId="27" customBuiltin="1"/>
    <cellStyle name="Text upozornění" xfId="54" builtinId="11" customBuiltin="1"/>
    <cellStyle name="Text upozornění 2" xfId="80"/>
    <cellStyle name="Total" xfId="55"/>
    <cellStyle name="Vstup" xfId="56" builtinId="20" customBuiltin="1"/>
    <cellStyle name="Vstup 2" xfId="75"/>
    <cellStyle name="Výpočet" xfId="57" builtinId="22" customBuiltin="1"/>
    <cellStyle name="Výpočet 2" xfId="77"/>
    <cellStyle name="Výstup" xfId="58" builtinId="21" customBuiltin="1"/>
    <cellStyle name="Výstup 2" xfId="76"/>
    <cellStyle name="Vysvětlující text" xfId="59" builtinId="53" customBuiltin="1"/>
    <cellStyle name="Vysvětlující text 2" xfId="82"/>
    <cellStyle name="Zvýraznění 1" xfId="60" builtinId="29" customBuiltin="1"/>
    <cellStyle name="Zvýraznění 1 2" xfId="84"/>
    <cellStyle name="Zvýraznění 2" xfId="61" builtinId="33" customBuiltin="1"/>
    <cellStyle name="Zvýraznění 2 2" xfId="88"/>
    <cellStyle name="Zvýraznění 3" xfId="62" builtinId="37" customBuiltin="1"/>
    <cellStyle name="Zvýraznění 3 2" xfId="92"/>
    <cellStyle name="Zvýraznění 4" xfId="63" builtinId="41" customBuiltin="1"/>
    <cellStyle name="Zvýraznění 4 2" xfId="96"/>
    <cellStyle name="Zvýraznění 5" xfId="64" builtinId="45" customBuiltin="1"/>
    <cellStyle name="Zvýraznění 5 2" xfId="100"/>
    <cellStyle name="Zvýraznění 6" xfId="65" builtinId="49" customBuiltin="1"/>
    <cellStyle name="Zvýraznění 6 2" xfId="10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16"/>
  <sheetViews>
    <sheetView tabSelected="1" workbookViewId="0">
      <selection activeCell="L17" sqref="L17"/>
    </sheetView>
  </sheetViews>
  <sheetFormatPr defaultRowHeight="12.75" x14ac:dyDescent="0.2"/>
  <cols>
    <col min="1" max="1" width="57.85546875" style="6" customWidth="1"/>
    <col min="2" max="2" width="16.42578125" style="6" customWidth="1"/>
    <col min="3" max="4" width="14.140625" style="6" customWidth="1"/>
    <col min="5" max="5" width="1.7109375" style="6" customWidth="1"/>
    <col min="6" max="8" width="14" style="6" customWidth="1"/>
    <col min="9" max="9" width="1.7109375" style="6" customWidth="1"/>
    <col min="10" max="10" width="6.5703125" style="6" customWidth="1"/>
    <col min="11" max="11" width="14.28515625" style="6" customWidth="1"/>
    <col min="12" max="12" width="18.28515625" style="6" customWidth="1"/>
    <col min="13" max="16384" width="9.140625" style="6"/>
  </cols>
  <sheetData>
    <row r="1" spans="1:12" s="221" customFormat="1" ht="28.5" customHeight="1" x14ac:dyDescent="0.3">
      <c r="A1" s="220" t="s">
        <v>36</v>
      </c>
    </row>
    <row r="2" spans="1:12" ht="14.25" customHeight="1" x14ac:dyDescent="0.2">
      <c r="A2" s="2"/>
    </row>
    <row r="3" spans="1:12" s="185" customFormat="1" ht="38.25" customHeight="1" thickBot="1" x14ac:dyDescent="0.35">
      <c r="A3" s="222" t="s">
        <v>0</v>
      </c>
      <c r="B3" s="223"/>
      <c r="C3" s="223"/>
      <c r="D3" s="223"/>
      <c r="E3" s="223"/>
      <c r="F3" s="223"/>
      <c r="G3" s="223"/>
      <c r="H3" s="223"/>
      <c r="I3" s="184"/>
      <c r="L3" s="213" t="s">
        <v>37</v>
      </c>
    </row>
    <row r="4" spans="1:12" ht="23.25" customHeight="1" thickBot="1" x14ac:dyDescent="0.25">
      <c r="A4" s="182"/>
      <c r="B4" s="214">
        <v>2021</v>
      </c>
      <c r="C4" s="215"/>
      <c r="D4" s="216"/>
      <c r="E4" s="174"/>
      <c r="F4" s="217" t="s">
        <v>35</v>
      </c>
      <c r="G4" s="218"/>
      <c r="H4" s="219"/>
      <c r="I4" s="183"/>
    </row>
    <row r="5" spans="1:12" ht="38.25" customHeight="1" thickBot="1" x14ac:dyDescent="0.25">
      <c r="A5" s="175" t="s">
        <v>26</v>
      </c>
      <c r="B5" s="176" t="s">
        <v>32</v>
      </c>
      <c r="C5" s="177" t="s">
        <v>27</v>
      </c>
      <c r="D5" s="178" t="s">
        <v>33</v>
      </c>
      <c r="E5" s="179"/>
      <c r="F5" s="176" t="s">
        <v>28</v>
      </c>
      <c r="G5" s="177" t="s">
        <v>27</v>
      </c>
      <c r="H5" s="180" t="s">
        <v>33</v>
      </c>
      <c r="I5" s="181"/>
    </row>
    <row r="6" spans="1:12" ht="15.75" customHeight="1" x14ac:dyDescent="0.2">
      <c r="A6" s="212" t="s">
        <v>11</v>
      </c>
      <c r="B6" s="115">
        <f t="shared" ref="B6:F6" si="0">B7+B8</f>
        <v>67946412</v>
      </c>
      <c r="C6" s="164">
        <f t="shared" si="0"/>
        <v>67946412</v>
      </c>
      <c r="D6" s="116">
        <v>0</v>
      </c>
      <c r="E6" s="88"/>
      <c r="F6" s="115">
        <f t="shared" si="0"/>
        <v>72275555</v>
      </c>
      <c r="G6" s="164">
        <f>G7+G8</f>
        <v>72275555</v>
      </c>
      <c r="H6" s="118">
        <v>0</v>
      </c>
      <c r="I6" s="128"/>
    </row>
    <row r="7" spans="1:12" ht="15.75" customHeight="1" x14ac:dyDescent="0.2">
      <c r="A7" s="27" t="s">
        <v>23</v>
      </c>
      <c r="B7" s="14">
        <v>67946412</v>
      </c>
      <c r="C7" s="43">
        <v>67946412</v>
      </c>
      <c r="D7" s="14">
        <v>0</v>
      </c>
      <c r="E7" s="89"/>
      <c r="F7" s="14">
        <v>72275555</v>
      </c>
      <c r="G7" s="43">
        <v>72275555</v>
      </c>
      <c r="H7" s="16">
        <f>G7-F7</f>
        <v>0</v>
      </c>
      <c r="I7" s="129"/>
    </row>
    <row r="8" spans="1:12" ht="15.75" customHeight="1" thickBot="1" x14ac:dyDescent="0.25">
      <c r="A8" s="40" t="s">
        <v>24</v>
      </c>
      <c r="B8" s="41">
        <v>0</v>
      </c>
      <c r="C8" s="45">
        <v>0</v>
      </c>
      <c r="D8" s="41">
        <v>0</v>
      </c>
      <c r="E8" s="90"/>
      <c r="F8" s="41">
        <v>0</v>
      </c>
      <c r="G8" s="45">
        <v>0</v>
      </c>
      <c r="H8" s="59"/>
      <c r="I8" s="130"/>
    </row>
    <row r="9" spans="1:12" s="189" customFormat="1" ht="3" customHeight="1" thickBot="1" x14ac:dyDescent="0.2">
      <c r="A9" s="186"/>
      <c r="B9" s="187"/>
      <c r="C9" s="187"/>
      <c r="D9" s="187"/>
      <c r="E9" s="187"/>
      <c r="F9" s="187"/>
      <c r="G9" s="187"/>
      <c r="H9" s="188"/>
      <c r="I9" s="188"/>
    </row>
    <row r="10" spans="1:12" ht="15.75" customHeight="1" x14ac:dyDescent="0.2">
      <c r="A10" s="211" t="s">
        <v>15</v>
      </c>
      <c r="B10" s="18">
        <f t="shared" ref="B10:G10" si="1">B11+B12</f>
        <v>27870000</v>
      </c>
      <c r="C10" s="165">
        <f t="shared" si="1"/>
        <v>31484000</v>
      </c>
      <c r="D10" s="14">
        <f>C10-B10</f>
        <v>3614000</v>
      </c>
      <c r="E10" s="89"/>
      <c r="F10" s="18">
        <f t="shared" si="1"/>
        <v>27870000</v>
      </c>
      <c r="G10" s="165">
        <f t="shared" si="1"/>
        <v>31484000</v>
      </c>
      <c r="H10" s="16">
        <f>G10-F10</f>
        <v>3614000</v>
      </c>
      <c r="I10" s="129"/>
    </row>
    <row r="11" spans="1:12" ht="15.75" customHeight="1" x14ac:dyDescent="0.2">
      <c r="A11" s="27" t="s">
        <v>25</v>
      </c>
      <c r="B11" s="14">
        <v>27870000</v>
      </c>
      <c r="C11" s="43">
        <v>31484000</v>
      </c>
      <c r="D11" s="14">
        <f>C11-B11</f>
        <v>3614000</v>
      </c>
      <c r="E11" s="89"/>
      <c r="F11" s="14">
        <v>27870000</v>
      </c>
      <c r="G11" s="43">
        <v>31484000</v>
      </c>
      <c r="H11" s="16">
        <f>G11-F11</f>
        <v>3614000</v>
      </c>
      <c r="I11" s="129"/>
    </row>
    <row r="12" spans="1:12" ht="15.75" customHeight="1" x14ac:dyDescent="0.2">
      <c r="A12" s="27" t="s">
        <v>24</v>
      </c>
      <c r="B12" s="14">
        <v>0</v>
      </c>
      <c r="C12" s="43">
        <v>0</v>
      </c>
      <c r="D12" s="14">
        <v>0</v>
      </c>
      <c r="E12" s="89"/>
      <c r="F12" s="14">
        <v>0</v>
      </c>
      <c r="G12" s="43">
        <v>0</v>
      </c>
      <c r="H12" s="16">
        <v>0</v>
      </c>
      <c r="I12" s="129"/>
    </row>
    <row r="13" spans="1:12" ht="15.75" customHeight="1" thickBot="1" x14ac:dyDescent="0.25">
      <c r="A13" s="42" t="s">
        <v>22</v>
      </c>
      <c r="B13" s="34">
        <v>27870000</v>
      </c>
      <c r="C13" s="48">
        <v>31484000</v>
      </c>
      <c r="D13" s="34">
        <f t="shared" ref="D13:D24" si="2">C13-B13</f>
        <v>3614000</v>
      </c>
      <c r="E13" s="91"/>
      <c r="F13" s="34">
        <v>27870000</v>
      </c>
      <c r="G13" s="48">
        <v>31484000</v>
      </c>
      <c r="H13" s="119">
        <f>G13-F13</f>
        <v>3614000</v>
      </c>
      <c r="I13" s="129"/>
    </row>
    <row r="14" spans="1:12" s="189" customFormat="1" ht="3" customHeight="1" thickBot="1" x14ac:dyDescent="0.2">
      <c r="A14" s="190"/>
      <c r="B14" s="187"/>
      <c r="C14" s="187"/>
      <c r="D14" s="187"/>
      <c r="E14" s="187"/>
      <c r="F14" s="187"/>
      <c r="G14" s="187"/>
      <c r="H14" s="188"/>
      <c r="I14" s="188"/>
    </row>
    <row r="15" spans="1:12" ht="15.75" customHeight="1" x14ac:dyDescent="0.2">
      <c r="A15" s="205" t="s">
        <v>1</v>
      </c>
      <c r="B15" s="66">
        <f t="shared" ref="B15:G15" si="3">B16+B17</f>
        <v>439363000</v>
      </c>
      <c r="C15" s="166">
        <f t="shared" si="3"/>
        <v>413142560</v>
      </c>
      <c r="D15" s="78">
        <f t="shared" si="2"/>
        <v>-26220440</v>
      </c>
      <c r="E15" s="92"/>
      <c r="F15" s="12">
        <f t="shared" si="3"/>
        <v>439363000</v>
      </c>
      <c r="G15" s="167">
        <f t="shared" si="3"/>
        <v>443142560</v>
      </c>
      <c r="H15" s="120">
        <f t="shared" ref="H15:H20" si="4">G15-F15</f>
        <v>3779560</v>
      </c>
      <c r="I15" s="131"/>
    </row>
    <row r="16" spans="1:12" ht="15.75" customHeight="1" x14ac:dyDescent="0.2">
      <c r="A16" s="27" t="s">
        <v>23</v>
      </c>
      <c r="B16" s="14">
        <v>106123000</v>
      </c>
      <c r="C16" s="52">
        <v>94902560</v>
      </c>
      <c r="D16" s="35">
        <f t="shared" si="2"/>
        <v>-11220440</v>
      </c>
      <c r="E16" s="93"/>
      <c r="F16" s="14">
        <v>106123000</v>
      </c>
      <c r="G16" s="43">
        <v>109902560</v>
      </c>
      <c r="H16" s="16">
        <f t="shared" si="4"/>
        <v>3779560</v>
      </c>
      <c r="I16" s="129"/>
    </row>
    <row r="17" spans="1:9" ht="15.75" customHeight="1" x14ac:dyDescent="0.2">
      <c r="A17" s="28" t="s">
        <v>24</v>
      </c>
      <c r="B17" s="19">
        <v>333240000</v>
      </c>
      <c r="C17" s="53">
        <v>318240000</v>
      </c>
      <c r="D17" s="36">
        <f t="shared" si="2"/>
        <v>-15000000</v>
      </c>
      <c r="E17" s="94"/>
      <c r="F17" s="19">
        <v>333240000</v>
      </c>
      <c r="G17" s="44">
        <v>333240000</v>
      </c>
      <c r="H17" s="20">
        <f t="shared" si="4"/>
        <v>0</v>
      </c>
      <c r="I17" s="129"/>
    </row>
    <row r="18" spans="1:9" ht="15.75" customHeight="1" x14ac:dyDescent="0.2">
      <c r="A18" s="72" t="s">
        <v>31</v>
      </c>
      <c r="B18" s="14">
        <v>333240000</v>
      </c>
      <c r="C18" s="52">
        <v>318240000</v>
      </c>
      <c r="D18" s="35">
        <f t="shared" si="2"/>
        <v>-15000000</v>
      </c>
      <c r="E18" s="93"/>
      <c r="F18" s="14">
        <v>333240000</v>
      </c>
      <c r="G18" s="43">
        <v>333240000</v>
      </c>
      <c r="H18" s="16">
        <f t="shared" si="4"/>
        <v>0</v>
      </c>
      <c r="I18" s="129"/>
    </row>
    <row r="19" spans="1:9" ht="15.75" customHeight="1" x14ac:dyDescent="0.2">
      <c r="A19" s="49" t="s">
        <v>29</v>
      </c>
      <c r="B19" s="14">
        <v>94489000</v>
      </c>
      <c r="C19" s="52">
        <v>83268560</v>
      </c>
      <c r="D19" s="35">
        <f t="shared" si="2"/>
        <v>-11220440</v>
      </c>
      <c r="E19" s="93"/>
      <c r="F19" s="14">
        <v>94489000</v>
      </c>
      <c r="G19" s="43">
        <v>98268560</v>
      </c>
      <c r="H19" s="16">
        <f t="shared" si="4"/>
        <v>3779560</v>
      </c>
      <c r="I19" s="129"/>
    </row>
    <row r="20" spans="1:9" ht="15.75" customHeight="1" thickBot="1" x14ac:dyDescent="0.25">
      <c r="A20" s="51" t="s">
        <v>30</v>
      </c>
      <c r="B20" s="41">
        <v>8534000</v>
      </c>
      <c r="C20" s="54">
        <v>8534000</v>
      </c>
      <c r="D20" s="55">
        <f t="shared" si="2"/>
        <v>0</v>
      </c>
      <c r="E20" s="95"/>
      <c r="F20" s="41">
        <v>8534000</v>
      </c>
      <c r="G20" s="45">
        <v>8534000</v>
      </c>
      <c r="H20" s="59">
        <f t="shared" si="4"/>
        <v>0</v>
      </c>
      <c r="I20" s="129"/>
    </row>
    <row r="21" spans="1:9" s="189" customFormat="1" ht="3" customHeight="1" thickBot="1" x14ac:dyDescent="0.2">
      <c r="A21" s="190"/>
      <c r="B21" s="187"/>
      <c r="C21" s="191"/>
      <c r="D21" s="191"/>
      <c r="E21" s="191"/>
      <c r="F21" s="187"/>
      <c r="G21" s="187"/>
      <c r="H21" s="188"/>
      <c r="I21" s="188"/>
    </row>
    <row r="22" spans="1:9" ht="15.75" customHeight="1" x14ac:dyDescent="0.2">
      <c r="A22" s="210" t="s">
        <v>14</v>
      </c>
      <c r="B22" s="18">
        <f t="shared" ref="B22:G22" si="5">B23+B24</f>
        <v>95000000</v>
      </c>
      <c r="C22" s="165">
        <f t="shared" si="5"/>
        <v>83900000</v>
      </c>
      <c r="D22" s="35">
        <f t="shared" si="2"/>
        <v>-11100000</v>
      </c>
      <c r="E22" s="93"/>
      <c r="F22" s="18">
        <f t="shared" si="5"/>
        <v>95000000</v>
      </c>
      <c r="G22" s="165">
        <f t="shared" si="5"/>
        <v>95000000</v>
      </c>
      <c r="H22" s="16">
        <f>G22-F22</f>
        <v>0</v>
      </c>
      <c r="I22" s="129"/>
    </row>
    <row r="23" spans="1:9" ht="15.75" customHeight="1" x14ac:dyDescent="0.2">
      <c r="A23" s="27" t="s">
        <v>23</v>
      </c>
      <c r="B23" s="14">
        <v>95000000</v>
      </c>
      <c r="C23" s="52">
        <v>83900000</v>
      </c>
      <c r="D23" s="35">
        <f t="shared" si="2"/>
        <v>-11100000</v>
      </c>
      <c r="E23" s="93"/>
      <c r="F23" s="14">
        <v>95000000</v>
      </c>
      <c r="G23" s="43">
        <v>95000000</v>
      </c>
      <c r="H23" s="16">
        <f>G23-F23</f>
        <v>0</v>
      </c>
      <c r="I23" s="129"/>
    </row>
    <row r="24" spans="1:9" ht="15.75" customHeight="1" x14ac:dyDescent="0.2">
      <c r="A24" s="27" t="s">
        <v>24</v>
      </c>
      <c r="B24" s="14">
        <v>0</v>
      </c>
      <c r="C24" s="43">
        <v>0</v>
      </c>
      <c r="D24" s="14">
        <f t="shared" si="2"/>
        <v>0</v>
      </c>
      <c r="E24" s="89"/>
      <c r="F24" s="14">
        <v>0</v>
      </c>
      <c r="G24" s="43">
        <v>0</v>
      </c>
      <c r="H24" s="16">
        <v>0</v>
      </c>
      <c r="I24" s="129"/>
    </row>
    <row r="25" spans="1:9" ht="15.75" customHeight="1" thickBot="1" x14ac:dyDescent="0.25">
      <c r="A25" s="42" t="s">
        <v>22</v>
      </c>
      <c r="B25" s="34">
        <v>95000000</v>
      </c>
      <c r="C25" s="48">
        <v>83600000</v>
      </c>
      <c r="D25" s="87">
        <f>C25-B25</f>
        <v>-11400000</v>
      </c>
      <c r="E25" s="96"/>
      <c r="F25" s="34">
        <v>95000000</v>
      </c>
      <c r="G25" s="48">
        <v>94700000</v>
      </c>
      <c r="H25" s="136">
        <f>G25-F25</f>
        <v>-300000</v>
      </c>
      <c r="I25" s="129"/>
    </row>
    <row r="26" spans="1:9" s="189" customFormat="1" ht="3" customHeight="1" thickBot="1" x14ac:dyDescent="0.2">
      <c r="A26" s="190"/>
      <c r="B26" s="187"/>
      <c r="C26" s="187"/>
      <c r="D26" s="192"/>
      <c r="E26" s="192"/>
      <c r="F26" s="187"/>
      <c r="G26" s="187"/>
      <c r="H26" s="188"/>
      <c r="I26" s="188"/>
    </row>
    <row r="27" spans="1:9" ht="15.75" customHeight="1" x14ac:dyDescent="0.2">
      <c r="A27" s="205" t="s">
        <v>2</v>
      </c>
      <c r="B27" s="12">
        <f t="shared" ref="B27:G27" si="6">B28+B29</f>
        <v>846047000</v>
      </c>
      <c r="C27" s="167">
        <f t="shared" si="6"/>
        <v>751720120</v>
      </c>
      <c r="D27" s="76">
        <f t="shared" ref="D27:D48" si="7">C27-B27</f>
        <v>-94326880</v>
      </c>
      <c r="E27" s="92"/>
      <c r="F27" s="12">
        <f t="shared" si="6"/>
        <v>846828000</v>
      </c>
      <c r="G27" s="167">
        <f t="shared" si="6"/>
        <v>852501120</v>
      </c>
      <c r="H27" s="120">
        <f>G27-F27</f>
        <v>5673120</v>
      </c>
      <c r="I27" s="131"/>
    </row>
    <row r="28" spans="1:9" ht="15.75" customHeight="1" x14ac:dyDescent="0.2">
      <c r="A28" s="27" t="s">
        <v>23</v>
      </c>
      <c r="B28" s="14">
        <v>148828000</v>
      </c>
      <c r="C28" s="43">
        <v>154501120</v>
      </c>
      <c r="D28" s="14">
        <f t="shared" si="7"/>
        <v>5673120</v>
      </c>
      <c r="E28" s="89"/>
      <c r="F28" s="14">
        <v>148828000</v>
      </c>
      <c r="G28" s="43">
        <v>154501120</v>
      </c>
      <c r="H28" s="16">
        <f>G28-F28</f>
        <v>5673120</v>
      </c>
      <c r="I28" s="129"/>
    </row>
    <row r="29" spans="1:9" ht="15.75" customHeight="1" x14ac:dyDescent="0.2">
      <c r="A29" s="27" t="s">
        <v>24</v>
      </c>
      <c r="B29" s="16">
        <v>697219000</v>
      </c>
      <c r="C29" s="61">
        <v>597219000</v>
      </c>
      <c r="D29" s="38">
        <f t="shared" si="7"/>
        <v>-100000000</v>
      </c>
      <c r="E29" s="97"/>
      <c r="F29" s="16">
        <v>698000000</v>
      </c>
      <c r="G29" s="47">
        <v>698000000</v>
      </c>
      <c r="H29" s="16">
        <f>G29-F29</f>
        <v>0</v>
      </c>
      <c r="I29" s="129"/>
    </row>
    <row r="30" spans="1:9" ht="15.75" customHeight="1" x14ac:dyDescent="0.2">
      <c r="A30" s="50" t="s">
        <v>31</v>
      </c>
      <c r="B30" s="58">
        <v>697219000</v>
      </c>
      <c r="C30" s="62">
        <v>597219000</v>
      </c>
      <c r="D30" s="57">
        <f t="shared" si="7"/>
        <v>-100000000</v>
      </c>
      <c r="E30" s="98"/>
      <c r="F30" s="56">
        <v>698000000</v>
      </c>
      <c r="G30" s="64">
        <v>698000000</v>
      </c>
      <c r="H30" s="121">
        <f>G30-F30</f>
        <v>0</v>
      </c>
      <c r="I30" s="129"/>
    </row>
    <row r="31" spans="1:9" ht="15.75" customHeight="1" thickBot="1" x14ac:dyDescent="0.25">
      <c r="A31" s="51" t="s">
        <v>29</v>
      </c>
      <c r="B31" s="41">
        <v>141828000</v>
      </c>
      <c r="C31" s="63">
        <v>147501120</v>
      </c>
      <c r="D31" s="144">
        <f t="shared" si="7"/>
        <v>5673120</v>
      </c>
      <c r="E31" s="99"/>
      <c r="F31" s="59">
        <v>141828000</v>
      </c>
      <c r="G31" s="63">
        <v>147501120</v>
      </c>
      <c r="H31" s="59">
        <f>G31-F31</f>
        <v>5673120</v>
      </c>
      <c r="I31" s="129"/>
    </row>
    <row r="32" spans="1:9" s="189" customFormat="1" ht="3" customHeight="1" thickBot="1" x14ac:dyDescent="0.2">
      <c r="A32" s="190"/>
      <c r="B32" s="187"/>
      <c r="C32" s="193"/>
      <c r="D32" s="194"/>
      <c r="E32" s="194"/>
      <c r="F32" s="188"/>
      <c r="G32" s="188"/>
      <c r="H32" s="188"/>
      <c r="I32" s="188"/>
    </row>
    <row r="33" spans="1:9" ht="15.75" customHeight="1" x14ac:dyDescent="0.2">
      <c r="A33" s="204" t="s">
        <v>17</v>
      </c>
      <c r="B33" s="18">
        <f t="shared" ref="B33:G33" si="8">B34+B35</f>
        <v>276485141</v>
      </c>
      <c r="C33" s="165">
        <f t="shared" si="8"/>
        <v>284779695</v>
      </c>
      <c r="D33" s="14">
        <f t="shared" si="7"/>
        <v>8294554</v>
      </c>
      <c r="E33" s="89"/>
      <c r="F33" s="18">
        <f t="shared" si="8"/>
        <v>276485141</v>
      </c>
      <c r="G33" s="165">
        <f t="shared" si="8"/>
        <v>284779695</v>
      </c>
      <c r="H33" s="16">
        <f>G33-F33</f>
        <v>8294554</v>
      </c>
      <c r="I33" s="129"/>
    </row>
    <row r="34" spans="1:9" ht="15.75" customHeight="1" x14ac:dyDescent="0.2">
      <c r="A34" s="27" t="s">
        <v>23</v>
      </c>
      <c r="B34" s="14">
        <v>276485141</v>
      </c>
      <c r="C34" s="43">
        <v>284779695</v>
      </c>
      <c r="D34" s="14">
        <f t="shared" si="7"/>
        <v>8294554</v>
      </c>
      <c r="E34" s="89"/>
      <c r="F34" s="14">
        <v>276485141</v>
      </c>
      <c r="G34" s="43">
        <v>284779695</v>
      </c>
      <c r="H34" s="16">
        <f>G34-F34</f>
        <v>8294554</v>
      </c>
      <c r="I34" s="129"/>
    </row>
    <row r="35" spans="1:9" ht="15.75" customHeight="1" x14ac:dyDescent="0.2">
      <c r="A35" s="27" t="s">
        <v>24</v>
      </c>
      <c r="B35" s="14">
        <v>0</v>
      </c>
      <c r="C35" s="43">
        <v>0</v>
      </c>
      <c r="D35" s="14">
        <f t="shared" si="7"/>
        <v>0</v>
      </c>
      <c r="E35" s="89"/>
      <c r="F35" s="14">
        <v>0</v>
      </c>
      <c r="G35" s="43">
        <v>0</v>
      </c>
      <c r="H35" s="16">
        <v>0</v>
      </c>
      <c r="I35" s="129"/>
    </row>
    <row r="36" spans="1:9" ht="15.75" customHeight="1" thickBot="1" x14ac:dyDescent="0.25">
      <c r="A36" s="42" t="s">
        <v>22</v>
      </c>
      <c r="B36" s="34">
        <v>276072141</v>
      </c>
      <c r="C36" s="48">
        <v>284366695</v>
      </c>
      <c r="D36" s="34">
        <f t="shared" si="7"/>
        <v>8294554</v>
      </c>
      <c r="E36" s="91"/>
      <c r="F36" s="34">
        <v>276072141</v>
      </c>
      <c r="G36" s="48">
        <v>284366695</v>
      </c>
      <c r="H36" s="137">
        <f>G36-F36</f>
        <v>8294554</v>
      </c>
      <c r="I36" s="129"/>
    </row>
    <row r="37" spans="1:9" s="189" customFormat="1" ht="3" customHeight="1" thickBot="1" x14ac:dyDescent="0.2">
      <c r="A37" s="195"/>
      <c r="B37" s="196"/>
      <c r="C37" s="196"/>
      <c r="D37" s="196"/>
      <c r="E37" s="196"/>
      <c r="F37" s="196"/>
      <c r="G37" s="196"/>
      <c r="H37" s="188"/>
      <c r="I37" s="188"/>
    </row>
    <row r="38" spans="1:9" ht="15.75" customHeight="1" x14ac:dyDescent="0.2">
      <c r="A38" s="206" t="s">
        <v>10</v>
      </c>
      <c r="B38" s="66">
        <f t="shared" ref="B38:G38" si="9">B39+B40</f>
        <v>4330546000</v>
      </c>
      <c r="C38" s="166">
        <f t="shared" si="9"/>
        <v>4380546000</v>
      </c>
      <c r="D38" s="77">
        <f t="shared" si="7"/>
        <v>50000000</v>
      </c>
      <c r="E38" s="100"/>
      <c r="F38" s="66">
        <f t="shared" si="9"/>
        <v>4675711386</v>
      </c>
      <c r="G38" s="166">
        <f t="shared" si="9"/>
        <v>4675711386</v>
      </c>
      <c r="H38" s="120">
        <f>G38-F38</f>
        <v>0</v>
      </c>
      <c r="I38" s="131"/>
    </row>
    <row r="39" spans="1:9" ht="15.75" customHeight="1" x14ac:dyDescent="0.2">
      <c r="A39" s="27" t="s">
        <v>23</v>
      </c>
      <c r="B39" s="14">
        <v>109783000</v>
      </c>
      <c r="C39" s="43">
        <v>119783000</v>
      </c>
      <c r="D39" s="14">
        <f t="shared" si="7"/>
        <v>10000000</v>
      </c>
      <c r="E39" s="89"/>
      <c r="F39" s="14">
        <v>109783000</v>
      </c>
      <c r="G39" s="43">
        <v>119783000</v>
      </c>
      <c r="H39" s="16">
        <f>G39-F39</f>
        <v>10000000</v>
      </c>
      <c r="I39" s="129"/>
    </row>
    <row r="40" spans="1:9" ht="15.75" customHeight="1" thickBot="1" x14ac:dyDescent="0.25">
      <c r="A40" s="40" t="s">
        <v>24</v>
      </c>
      <c r="B40" s="59">
        <v>4220763000</v>
      </c>
      <c r="C40" s="65">
        <v>4260763000</v>
      </c>
      <c r="D40" s="59">
        <f t="shared" si="7"/>
        <v>40000000</v>
      </c>
      <c r="E40" s="101"/>
      <c r="F40" s="59">
        <v>4565928386</v>
      </c>
      <c r="G40" s="65">
        <v>4555928386</v>
      </c>
      <c r="H40" s="60">
        <f>G40-F40</f>
        <v>-10000000</v>
      </c>
      <c r="I40" s="132"/>
    </row>
    <row r="41" spans="1:9" s="189" customFormat="1" ht="3" customHeight="1" thickBot="1" x14ac:dyDescent="0.2">
      <c r="A41" s="186"/>
      <c r="B41" s="188"/>
      <c r="C41" s="188"/>
      <c r="D41" s="188"/>
      <c r="E41" s="188"/>
      <c r="F41" s="188"/>
      <c r="G41" s="188"/>
      <c r="H41" s="194"/>
      <c r="I41" s="194"/>
    </row>
    <row r="42" spans="1:9" s="2" customFormat="1" ht="15.75" customHeight="1" x14ac:dyDescent="0.2">
      <c r="A42" s="204" t="s">
        <v>3</v>
      </c>
      <c r="B42" s="12">
        <f>B43+B46</f>
        <v>6151061058</v>
      </c>
      <c r="C42" s="167">
        <f>C43+C46</f>
        <v>5800061058</v>
      </c>
      <c r="D42" s="76">
        <f t="shared" si="7"/>
        <v>-351000000</v>
      </c>
      <c r="E42" s="92"/>
      <c r="F42" s="12">
        <v>1446000000</v>
      </c>
      <c r="G42" s="167">
        <f>G43</f>
        <v>1395969847</v>
      </c>
      <c r="H42" s="123">
        <f>G42-F42</f>
        <v>-50030153</v>
      </c>
      <c r="I42" s="133"/>
    </row>
    <row r="43" spans="1:9" s="2" customFormat="1" ht="15.75" customHeight="1" x14ac:dyDescent="0.2">
      <c r="A43" s="29" t="s">
        <v>13</v>
      </c>
      <c r="B43" s="169">
        <f t="shared" ref="B43:F43" si="10">B44+B45</f>
        <v>2151061058</v>
      </c>
      <c r="C43" s="170">
        <f t="shared" si="10"/>
        <v>1800061058</v>
      </c>
      <c r="D43" s="76">
        <f t="shared" si="7"/>
        <v>-351000000</v>
      </c>
      <c r="E43" s="92"/>
      <c r="F43" s="10">
        <f t="shared" si="10"/>
        <v>1446000000</v>
      </c>
      <c r="G43" s="46">
        <f>G44+G45</f>
        <v>1395969847</v>
      </c>
      <c r="H43" s="123">
        <f>G43-F43</f>
        <v>-50030153</v>
      </c>
      <c r="I43" s="133"/>
    </row>
    <row r="44" spans="1:9" s="2" customFormat="1" ht="15.75" customHeight="1" x14ac:dyDescent="0.2">
      <c r="A44" s="27" t="s">
        <v>23</v>
      </c>
      <c r="B44" s="14">
        <v>528811058</v>
      </c>
      <c r="C44" s="43">
        <v>547811058</v>
      </c>
      <c r="D44" s="69">
        <f t="shared" si="7"/>
        <v>19000000</v>
      </c>
      <c r="E44" s="102"/>
      <c r="F44" s="14">
        <v>504000000</v>
      </c>
      <c r="G44" s="43">
        <v>523000000</v>
      </c>
      <c r="H44" s="16">
        <f>G44-F44</f>
        <v>19000000</v>
      </c>
      <c r="I44" s="129"/>
    </row>
    <row r="45" spans="1:9" s="2" customFormat="1" ht="15.75" customHeight="1" x14ac:dyDescent="0.2">
      <c r="A45" s="27" t="s">
        <v>24</v>
      </c>
      <c r="B45" s="14">
        <v>1622250000</v>
      </c>
      <c r="C45" s="52">
        <v>1252250000</v>
      </c>
      <c r="D45" s="35">
        <f t="shared" si="7"/>
        <v>-370000000</v>
      </c>
      <c r="E45" s="93"/>
      <c r="F45" s="14">
        <v>942000000</v>
      </c>
      <c r="G45" s="43">
        <v>872969847</v>
      </c>
      <c r="H45" s="38">
        <f>G45-F45</f>
        <v>-69030153</v>
      </c>
      <c r="I45" s="132"/>
    </row>
    <row r="46" spans="1:9" s="2" customFormat="1" ht="15.75" customHeight="1" x14ac:dyDescent="0.2">
      <c r="A46" s="30" t="s">
        <v>18</v>
      </c>
      <c r="B46" s="171">
        <v>4000000000</v>
      </c>
      <c r="C46" s="172">
        <v>4000000000</v>
      </c>
      <c r="D46" s="19">
        <f t="shared" si="7"/>
        <v>0</v>
      </c>
      <c r="E46" s="103"/>
      <c r="F46" s="26"/>
      <c r="G46" s="71"/>
      <c r="H46" s="124"/>
      <c r="I46" s="129"/>
    </row>
    <row r="47" spans="1:9" s="2" customFormat="1" ht="15.75" customHeight="1" x14ac:dyDescent="0.2">
      <c r="A47" s="50" t="s">
        <v>31</v>
      </c>
      <c r="B47" s="67">
        <v>1622250000</v>
      </c>
      <c r="C47" s="68">
        <v>1252250000</v>
      </c>
      <c r="D47" s="79">
        <f t="shared" si="7"/>
        <v>-370000000</v>
      </c>
      <c r="E47" s="93"/>
      <c r="F47" s="14">
        <v>942000000</v>
      </c>
      <c r="G47" s="68">
        <v>872969847</v>
      </c>
      <c r="H47" s="125">
        <f>G47-F47</f>
        <v>-69030153</v>
      </c>
      <c r="I47" s="132"/>
    </row>
    <row r="48" spans="1:9" s="2" customFormat="1" ht="15.75" customHeight="1" thickBot="1" x14ac:dyDescent="0.25">
      <c r="A48" s="51" t="s">
        <v>29</v>
      </c>
      <c r="B48" s="70">
        <f>524811058-500000</f>
        <v>524311058</v>
      </c>
      <c r="C48" s="70">
        <f>543811058-500000</f>
        <v>543311058</v>
      </c>
      <c r="D48" s="80">
        <f t="shared" si="7"/>
        <v>19000000</v>
      </c>
      <c r="E48" s="104"/>
      <c r="F48" s="41">
        <v>500000000</v>
      </c>
      <c r="G48" s="83">
        <v>519000000</v>
      </c>
      <c r="H48" s="144">
        <f>G48-F48</f>
        <v>19000000</v>
      </c>
      <c r="I48" s="132"/>
    </row>
    <row r="49" spans="1:9" s="198" customFormat="1" ht="3" customHeight="1" thickBot="1" x14ac:dyDescent="0.2">
      <c r="A49" s="190"/>
      <c r="B49" s="197"/>
      <c r="C49" s="197"/>
      <c r="D49" s="192"/>
      <c r="E49" s="192"/>
      <c r="F49" s="187"/>
      <c r="G49" s="197"/>
      <c r="H49" s="194"/>
      <c r="I49" s="194"/>
    </row>
    <row r="50" spans="1:9" s="2" customFormat="1" ht="15.75" customHeight="1" x14ac:dyDescent="0.2">
      <c r="A50" s="209" t="s">
        <v>16</v>
      </c>
      <c r="B50" s="18">
        <f t="shared" ref="B50:G50" si="11">B51+B52</f>
        <v>88906600</v>
      </c>
      <c r="C50" s="165">
        <f t="shared" si="11"/>
        <v>93906600</v>
      </c>
      <c r="D50" s="81">
        <f>C50-B50</f>
        <v>5000000</v>
      </c>
      <c r="E50" s="105"/>
      <c r="F50" s="18">
        <f t="shared" si="11"/>
        <v>88906600</v>
      </c>
      <c r="G50" s="165">
        <f t="shared" si="11"/>
        <v>93906600</v>
      </c>
      <c r="H50" s="16">
        <f>G50-F50</f>
        <v>5000000</v>
      </c>
      <c r="I50" s="129"/>
    </row>
    <row r="51" spans="1:9" s="2" customFormat="1" ht="15.75" customHeight="1" x14ac:dyDescent="0.2">
      <c r="A51" s="27" t="s">
        <v>23</v>
      </c>
      <c r="B51" s="14">
        <v>88906600</v>
      </c>
      <c r="C51" s="43">
        <v>93906600</v>
      </c>
      <c r="D51" s="14">
        <f>C51-B51</f>
        <v>5000000</v>
      </c>
      <c r="E51" s="89"/>
      <c r="F51" s="14">
        <v>88906600</v>
      </c>
      <c r="G51" s="43">
        <v>93906600</v>
      </c>
      <c r="H51" s="16">
        <f>G51-F51</f>
        <v>5000000</v>
      </c>
      <c r="I51" s="129"/>
    </row>
    <row r="52" spans="1:9" s="2" customFormat="1" ht="15.75" customHeight="1" x14ac:dyDescent="0.2">
      <c r="A52" s="27" t="s">
        <v>24</v>
      </c>
      <c r="B52" s="19">
        <v>0</v>
      </c>
      <c r="C52" s="44">
        <v>0</v>
      </c>
      <c r="D52" s="19">
        <v>0</v>
      </c>
      <c r="E52" s="103"/>
      <c r="F52" s="19">
        <v>0</v>
      </c>
      <c r="G52" s="44">
        <v>0</v>
      </c>
      <c r="H52" s="20">
        <v>0</v>
      </c>
      <c r="I52" s="129"/>
    </row>
    <row r="53" spans="1:9" s="2" customFormat="1" ht="15.75" customHeight="1" thickBot="1" x14ac:dyDescent="0.25">
      <c r="A53" s="50" t="s">
        <v>22</v>
      </c>
      <c r="B53" s="14">
        <v>88906600</v>
      </c>
      <c r="C53" s="43">
        <v>93906600</v>
      </c>
      <c r="D53" s="14">
        <f>C53-B53</f>
        <v>5000000</v>
      </c>
      <c r="E53" s="89"/>
      <c r="F53" s="14">
        <v>88906600</v>
      </c>
      <c r="G53" s="43">
        <v>93906600</v>
      </c>
      <c r="H53" s="16">
        <f>G53-F53</f>
        <v>5000000</v>
      </c>
      <c r="I53" s="129"/>
    </row>
    <row r="54" spans="1:9" s="198" customFormat="1" ht="3" customHeight="1" thickBot="1" x14ac:dyDescent="0.2">
      <c r="A54" s="190"/>
      <c r="B54" s="187"/>
      <c r="C54" s="187"/>
      <c r="D54" s="187"/>
      <c r="E54" s="187"/>
      <c r="F54" s="187"/>
      <c r="G54" s="187"/>
      <c r="H54" s="188"/>
      <c r="I54" s="188"/>
    </row>
    <row r="55" spans="1:9" s="2" customFormat="1" ht="15.75" customHeight="1" x14ac:dyDescent="0.2">
      <c r="A55" s="205" t="s">
        <v>4</v>
      </c>
      <c r="B55" s="12">
        <f t="shared" ref="B55:G55" si="12">B56+B57</f>
        <v>1146989000</v>
      </c>
      <c r="C55" s="167">
        <f t="shared" si="12"/>
        <v>1167989000</v>
      </c>
      <c r="D55" s="13">
        <f>C55-B55</f>
        <v>21000000</v>
      </c>
      <c r="E55" s="106"/>
      <c r="F55" s="12">
        <f t="shared" si="12"/>
        <v>1146989000</v>
      </c>
      <c r="G55" s="167">
        <f t="shared" si="12"/>
        <v>1167989000</v>
      </c>
      <c r="H55" s="122">
        <f>G55-F55</f>
        <v>21000000</v>
      </c>
      <c r="I55" s="131"/>
    </row>
    <row r="56" spans="1:9" s="2" customFormat="1" ht="15.75" customHeight="1" x14ac:dyDescent="0.2">
      <c r="A56" s="27" t="s">
        <v>23</v>
      </c>
      <c r="B56" s="14">
        <v>546989000</v>
      </c>
      <c r="C56" s="43">
        <v>567989000</v>
      </c>
      <c r="D56" s="14">
        <f>C56-B56</f>
        <v>21000000</v>
      </c>
      <c r="E56" s="89"/>
      <c r="F56" s="14">
        <v>546989000</v>
      </c>
      <c r="G56" s="43">
        <v>567989000</v>
      </c>
      <c r="H56" s="16">
        <f>G56-F56</f>
        <v>21000000</v>
      </c>
      <c r="I56" s="129"/>
    </row>
    <row r="57" spans="1:9" s="2" customFormat="1" ht="15.75" customHeight="1" x14ac:dyDescent="0.2">
      <c r="A57" s="27" t="s">
        <v>24</v>
      </c>
      <c r="B57" s="19">
        <v>600000000</v>
      </c>
      <c r="C57" s="44">
        <v>600000000</v>
      </c>
      <c r="D57" s="19">
        <f>C57-B57</f>
        <v>0</v>
      </c>
      <c r="E57" s="103"/>
      <c r="F57" s="19">
        <v>600000000</v>
      </c>
      <c r="G57" s="44">
        <v>600000000</v>
      </c>
      <c r="H57" s="20">
        <f>G57-F57</f>
        <v>0</v>
      </c>
      <c r="I57" s="129"/>
    </row>
    <row r="58" spans="1:9" s="2" customFormat="1" ht="15.75" customHeight="1" x14ac:dyDescent="0.2">
      <c r="A58" s="72" t="s">
        <v>31</v>
      </c>
      <c r="B58" s="16">
        <v>600000000</v>
      </c>
      <c r="C58" s="47">
        <v>600000000</v>
      </c>
      <c r="D58" s="16">
        <f>C58-B58</f>
        <v>0</v>
      </c>
      <c r="E58" s="107"/>
      <c r="F58" s="16">
        <v>600000000</v>
      </c>
      <c r="G58" s="47">
        <v>600000000</v>
      </c>
      <c r="H58" s="16">
        <f>G58-F58</f>
        <v>0</v>
      </c>
      <c r="I58" s="129"/>
    </row>
    <row r="59" spans="1:9" s="2" customFormat="1" ht="15.75" customHeight="1" thickBot="1" x14ac:dyDescent="0.25">
      <c r="A59" s="49" t="s">
        <v>29</v>
      </c>
      <c r="B59" s="16">
        <v>541569000</v>
      </c>
      <c r="C59" s="47">
        <v>562569000</v>
      </c>
      <c r="D59" s="14">
        <f>C59-B59</f>
        <v>21000000</v>
      </c>
      <c r="E59" s="107"/>
      <c r="F59" s="16">
        <v>541569000</v>
      </c>
      <c r="G59" s="47">
        <v>562569000</v>
      </c>
      <c r="H59" s="16">
        <f>G59-F59</f>
        <v>21000000</v>
      </c>
      <c r="I59" s="129"/>
    </row>
    <row r="60" spans="1:9" s="198" customFormat="1" ht="3" customHeight="1" thickBot="1" x14ac:dyDescent="0.2">
      <c r="A60" s="190"/>
      <c r="B60" s="188"/>
      <c r="C60" s="188"/>
      <c r="D60" s="187"/>
      <c r="E60" s="188"/>
      <c r="F60" s="188"/>
      <c r="G60" s="188"/>
      <c r="H60" s="188"/>
      <c r="I60" s="188"/>
    </row>
    <row r="61" spans="1:9" s="2" customFormat="1" ht="15.75" customHeight="1" x14ac:dyDescent="0.2">
      <c r="A61" s="208" t="s">
        <v>5</v>
      </c>
      <c r="B61" s="11">
        <f>B62+B65</f>
        <v>20236134851</v>
      </c>
      <c r="C61" s="168">
        <f>C62+C65</f>
        <v>20604634851</v>
      </c>
      <c r="D61" s="14">
        <f t="shared" ref="D61:D62" si="13">C61-B61</f>
        <v>368500000</v>
      </c>
      <c r="E61" s="107"/>
      <c r="F61" s="11">
        <v>14205509851</v>
      </c>
      <c r="G61" s="168">
        <v>14503783604</v>
      </c>
      <c r="H61" s="120">
        <f>G61-F61</f>
        <v>298273753</v>
      </c>
      <c r="I61" s="131"/>
    </row>
    <row r="62" spans="1:9" s="2" customFormat="1" ht="15.75" customHeight="1" x14ac:dyDescent="0.2">
      <c r="A62" s="29" t="s">
        <v>13</v>
      </c>
      <c r="B62" s="169">
        <f t="shared" ref="B62:G62" si="14">B63+B64</f>
        <v>14229884851</v>
      </c>
      <c r="C62" s="170">
        <f t="shared" si="14"/>
        <v>14598384851</v>
      </c>
      <c r="D62" s="14">
        <f t="shared" si="13"/>
        <v>368500000</v>
      </c>
      <c r="E62" s="89"/>
      <c r="F62" s="169">
        <f t="shared" si="14"/>
        <v>14205509851</v>
      </c>
      <c r="G62" s="170">
        <f t="shared" si="14"/>
        <v>14503783604</v>
      </c>
      <c r="H62" s="120">
        <f>G62-F62</f>
        <v>298273753</v>
      </c>
      <c r="I62" s="131"/>
    </row>
    <row r="63" spans="1:9" s="2" customFormat="1" ht="15.75" customHeight="1" x14ac:dyDescent="0.2">
      <c r="A63" s="27" t="s">
        <v>23</v>
      </c>
      <c r="B63" s="14">
        <v>9591467851</v>
      </c>
      <c r="C63" s="43">
        <v>10369741604</v>
      </c>
      <c r="D63" s="14">
        <f>C63-B63</f>
        <v>778273753</v>
      </c>
      <c r="E63" s="89"/>
      <c r="F63" s="14">
        <v>9581467851</v>
      </c>
      <c r="G63" s="43">
        <v>10319741604</v>
      </c>
      <c r="H63" s="16">
        <f>G63-F63</f>
        <v>738273753</v>
      </c>
      <c r="I63" s="129"/>
    </row>
    <row r="64" spans="1:9" s="2" customFormat="1" ht="15.75" customHeight="1" x14ac:dyDescent="0.2">
      <c r="A64" s="27" t="s">
        <v>24</v>
      </c>
      <c r="B64" s="14">
        <v>4638417000</v>
      </c>
      <c r="C64" s="52">
        <v>4228643247</v>
      </c>
      <c r="D64" s="35">
        <f t="shared" ref="D64:D65" si="15">C64-B64</f>
        <v>-409773753</v>
      </c>
      <c r="E64" s="89"/>
      <c r="F64" s="14">
        <v>4624042000</v>
      </c>
      <c r="G64" s="52">
        <v>4184042000</v>
      </c>
      <c r="H64" s="38">
        <f>G64-F64</f>
        <v>-440000000</v>
      </c>
      <c r="I64" s="132"/>
    </row>
    <row r="65" spans="1:11" s="2" customFormat="1" ht="15.75" customHeight="1" x14ac:dyDescent="0.2">
      <c r="A65" s="30" t="s">
        <v>18</v>
      </c>
      <c r="B65" s="171">
        <v>6006250000</v>
      </c>
      <c r="C65" s="172">
        <v>6006250000</v>
      </c>
      <c r="D65" s="19">
        <f t="shared" si="15"/>
        <v>0</v>
      </c>
      <c r="E65" s="103"/>
      <c r="F65" s="26"/>
      <c r="G65" s="71"/>
      <c r="H65" s="124"/>
      <c r="I65" s="129"/>
    </row>
    <row r="66" spans="1:11" s="2" customFormat="1" ht="15.75" customHeight="1" x14ac:dyDescent="0.2">
      <c r="A66" s="72" t="s">
        <v>31</v>
      </c>
      <c r="B66" s="74">
        <v>1753109000</v>
      </c>
      <c r="C66" s="75">
        <v>1343335247</v>
      </c>
      <c r="D66" s="35">
        <f>C66-B66</f>
        <v>-409773753</v>
      </c>
      <c r="E66" s="89"/>
      <c r="F66" s="74">
        <v>1738734000</v>
      </c>
      <c r="G66" s="117">
        <v>1298734000</v>
      </c>
      <c r="H66" s="38">
        <f>G66-F66</f>
        <v>-440000000</v>
      </c>
      <c r="I66" s="132"/>
      <c r="K66" s="150"/>
    </row>
    <row r="67" spans="1:11" s="2" customFormat="1" ht="15.75" customHeight="1" x14ac:dyDescent="0.2">
      <c r="A67" s="151" t="s">
        <v>34</v>
      </c>
      <c r="B67" s="74">
        <v>1165308000</v>
      </c>
      <c r="C67" s="75">
        <v>1165308000</v>
      </c>
      <c r="D67" s="14">
        <f t="shared" ref="D67:D69" si="16">C67-B67</f>
        <v>0</v>
      </c>
      <c r="E67" s="89"/>
      <c r="F67" s="74">
        <v>1165308000</v>
      </c>
      <c r="G67" s="75">
        <v>1165308000</v>
      </c>
      <c r="H67" s="16">
        <f>G67-F67</f>
        <v>0</v>
      </c>
      <c r="I67" s="129"/>
    </row>
    <row r="68" spans="1:11" s="2" customFormat="1" ht="15.75" customHeight="1" x14ac:dyDescent="0.2">
      <c r="A68" s="49" t="s">
        <v>29</v>
      </c>
      <c r="B68" s="74">
        <v>7716843813</v>
      </c>
      <c r="C68" s="75">
        <v>8015117566</v>
      </c>
      <c r="D68" s="14">
        <f t="shared" si="16"/>
        <v>298273753</v>
      </c>
      <c r="E68" s="89"/>
      <c r="F68" s="74">
        <v>7716843813</v>
      </c>
      <c r="G68" s="75">
        <v>8015117566</v>
      </c>
      <c r="H68" s="16">
        <f>G68-F68</f>
        <v>298273753</v>
      </c>
      <c r="I68" s="129"/>
    </row>
    <row r="69" spans="1:11" s="2" customFormat="1" ht="15.75" customHeight="1" thickBot="1" x14ac:dyDescent="0.25">
      <c r="A69" s="152" t="s">
        <v>30</v>
      </c>
      <c r="B69" s="82">
        <v>1286979700</v>
      </c>
      <c r="C69" s="83">
        <v>1286979700</v>
      </c>
      <c r="D69" s="82">
        <f t="shared" si="16"/>
        <v>0</v>
      </c>
      <c r="E69" s="108"/>
      <c r="F69" s="82">
        <v>1286979700</v>
      </c>
      <c r="G69" s="83">
        <v>1526979700</v>
      </c>
      <c r="H69" s="59">
        <f>G69-F69</f>
        <v>240000000</v>
      </c>
      <c r="I69" s="129"/>
    </row>
    <row r="70" spans="1:11" s="198" customFormat="1" ht="3" customHeight="1" thickBot="1" x14ac:dyDescent="0.2">
      <c r="A70" s="190"/>
      <c r="B70" s="197"/>
      <c r="C70" s="197"/>
      <c r="D70" s="197"/>
      <c r="E70" s="197"/>
      <c r="F70" s="197"/>
      <c r="G70" s="197"/>
      <c r="H70" s="188"/>
      <c r="I70" s="188"/>
    </row>
    <row r="71" spans="1:11" s="2" customFormat="1" ht="15.75" customHeight="1" x14ac:dyDescent="0.2">
      <c r="A71" s="205" t="s">
        <v>6</v>
      </c>
      <c r="B71" s="12">
        <f t="shared" ref="B71:G71" si="17">B72+B73</f>
        <v>522697000</v>
      </c>
      <c r="C71" s="167">
        <f t="shared" si="17"/>
        <v>526431160</v>
      </c>
      <c r="D71" s="13">
        <f t="shared" ref="D71:D85" si="18">C71-B71</f>
        <v>3734160</v>
      </c>
      <c r="E71" s="106"/>
      <c r="F71" s="12">
        <f t="shared" si="17"/>
        <v>523697000</v>
      </c>
      <c r="G71" s="167">
        <f t="shared" si="17"/>
        <v>513431160</v>
      </c>
      <c r="H71" s="123">
        <f>G71-F71</f>
        <v>-10265840</v>
      </c>
      <c r="I71" s="131"/>
    </row>
    <row r="72" spans="1:11" s="2" customFormat="1" ht="15.75" customHeight="1" x14ac:dyDescent="0.2">
      <c r="A72" s="27" t="s">
        <v>23</v>
      </c>
      <c r="B72" s="14">
        <v>97697000</v>
      </c>
      <c r="C72" s="43">
        <v>134431160</v>
      </c>
      <c r="D72" s="14">
        <f t="shared" si="18"/>
        <v>36734160</v>
      </c>
      <c r="E72" s="89"/>
      <c r="F72" s="14">
        <v>98697000</v>
      </c>
      <c r="G72" s="43">
        <v>168431160</v>
      </c>
      <c r="H72" s="16">
        <f>G72-F72</f>
        <v>69734160</v>
      </c>
      <c r="I72" s="129"/>
    </row>
    <row r="73" spans="1:11" s="2" customFormat="1" ht="15.75" customHeight="1" x14ac:dyDescent="0.2">
      <c r="A73" s="27" t="s">
        <v>24</v>
      </c>
      <c r="B73" s="19">
        <v>425000000</v>
      </c>
      <c r="C73" s="53">
        <v>392000000</v>
      </c>
      <c r="D73" s="36">
        <f t="shared" si="18"/>
        <v>-33000000</v>
      </c>
      <c r="E73" s="94"/>
      <c r="F73" s="19">
        <v>425000000</v>
      </c>
      <c r="G73" s="53">
        <v>345000000</v>
      </c>
      <c r="H73" s="37">
        <f>G73-F73</f>
        <v>-80000000</v>
      </c>
      <c r="I73" s="132"/>
    </row>
    <row r="74" spans="1:11" s="2" customFormat="1" ht="15.75" customHeight="1" x14ac:dyDescent="0.2">
      <c r="A74" s="72" t="s">
        <v>31</v>
      </c>
      <c r="B74" s="14">
        <v>425000000</v>
      </c>
      <c r="C74" s="52">
        <v>392000000</v>
      </c>
      <c r="D74" s="35">
        <f t="shared" si="18"/>
        <v>-33000000</v>
      </c>
      <c r="E74" s="93"/>
      <c r="F74" s="14">
        <v>425000000</v>
      </c>
      <c r="G74" s="52">
        <v>345000000</v>
      </c>
      <c r="H74" s="38">
        <f>G74-F74</f>
        <v>-80000000</v>
      </c>
      <c r="I74" s="132"/>
    </row>
    <row r="75" spans="1:11" s="2" customFormat="1" ht="15.75" customHeight="1" thickBot="1" x14ac:dyDescent="0.25">
      <c r="A75" s="152" t="s">
        <v>29</v>
      </c>
      <c r="B75" s="159">
        <v>93354000</v>
      </c>
      <c r="C75" s="160">
        <v>130088160</v>
      </c>
      <c r="D75" s="161">
        <f t="shared" si="18"/>
        <v>36734160</v>
      </c>
      <c r="E75" s="162"/>
      <c r="F75" s="159">
        <v>93354000</v>
      </c>
      <c r="G75" s="160">
        <v>163088160</v>
      </c>
      <c r="H75" s="144">
        <f>G75-F75</f>
        <v>69734160</v>
      </c>
      <c r="I75" s="163"/>
    </row>
    <row r="76" spans="1:11" s="198" customFormat="1" ht="3" customHeight="1" thickBot="1" x14ac:dyDescent="0.2">
      <c r="A76" s="190"/>
      <c r="B76" s="187"/>
      <c r="C76" s="191"/>
      <c r="D76" s="191"/>
      <c r="E76" s="191"/>
      <c r="F76" s="187"/>
      <c r="G76" s="191"/>
      <c r="H76" s="193"/>
      <c r="I76" s="193"/>
    </row>
    <row r="77" spans="1:11" s="2" customFormat="1" ht="15.75" customHeight="1" x14ac:dyDescent="0.2">
      <c r="A77" s="206" t="s">
        <v>7</v>
      </c>
      <c r="B77" s="66">
        <f t="shared" ref="B77:G77" si="19">B78+B79</f>
        <v>1765056912</v>
      </c>
      <c r="C77" s="166">
        <f t="shared" si="19"/>
        <v>1795961518</v>
      </c>
      <c r="D77" s="77">
        <f t="shared" si="18"/>
        <v>30904606</v>
      </c>
      <c r="E77" s="100"/>
      <c r="F77" s="66">
        <f t="shared" si="19"/>
        <v>1765256912</v>
      </c>
      <c r="G77" s="166">
        <f t="shared" si="19"/>
        <v>1796161518</v>
      </c>
      <c r="H77" s="126">
        <f>G77-F77</f>
        <v>30904606</v>
      </c>
      <c r="I77" s="129"/>
    </row>
    <row r="78" spans="1:11" s="2" customFormat="1" ht="15.75" customHeight="1" x14ac:dyDescent="0.2">
      <c r="A78" s="27" t="s">
        <v>23</v>
      </c>
      <c r="B78" s="14">
        <v>722435246</v>
      </c>
      <c r="C78" s="43">
        <v>753339852</v>
      </c>
      <c r="D78" s="14">
        <f t="shared" si="18"/>
        <v>30904606</v>
      </c>
      <c r="E78" s="89"/>
      <c r="F78" s="14">
        <v>722635246</v>
      </c>
      <c r="G78" s="43">
        <v>753539852</v>
      </c>
      <c r="H78" s="16">
        <f>G78-F78</f>
        <v>30904606</v>
      </c>
      <c r="I78" s="129"/>
    </row>
    <row r="79" spans="1:11" s="2" customFormat="1" ht="15.75" customHeight="1" x14ac:dyDescent="0.2">
      <c r="A79" s="28" t="s">
        <v>24</v>
      </c>
      <c r="B79" s="19">
        <v>1042621666</v>
      </c>
      <c r="C79" s="44">
        <v>1042621666</v>
      </c>
      <c r="D79" s="19">
        <f t="shared" si="18"/>
        <v>0</v>
      </c>
      <c r="E79" s="103"/>
      <c r="F79" s="19">
        <v>1042621666</v>
      </c>
      <c r="G79" s="44">
        <v>1042621666</v>
      </c>
      <c r="H79" s="20">
        <f t="shared" ref="H79:H81" si="20">G79-F79</f>
        <v>0</v>
      </c>
      <c r="I79" s="129"/>
    </row>
    <row r="80" spans="1:11" s="2" customFormat="1" ht="15.75" customHeight="1" x14ac:dyDescent="0.2">
      <c r="A80" s="49" t="s">
        <v>31</v>
      </c>
      <c r="B80" s="14">
        <v>1042621666</v>
      </c>
      <c r="C80" s="43">
        <v>1042621666</v>
      </c>
      <c r="D80" s="14">
        <f t="shared" si="18"/>
        <v>0</v>
      </c>
      <c r="E80" s="89"/>
      <c r="F80" s="14">
        <v>1042621666</v>
      </c>
      <c r="G80" s="43">
        <v>1042621666</v>
      </c>
      <c r="H80" s="121">
        <f t="shared" si="20"/>
        <v>0</v>
      </c>
      <c r="I80" s="129"/>
    </row>
    <row r="81" spans="1:9" s="2" customFormat="1" ht="15.75" customHeight="1" thickBot="1" x14ac:dyDescent="0.25">
      <c r="A81" s="51" t="s">
        <v>29</v>
      </c>
      <c r="B81" s="41">
        <v>705840734</v>
      </c>
      <c r="C81" s="45">
        <v>739670006</v>
      </c>
      <c r="D81" s="41">
        <f t="shared" si="18"/>
        <v>33829272</v>
      </c>
      <c r="E81" s="90"/>
      <c r="F81" s="41">
        <v>706040734</v>
      </c>
      <c r="G81" s="45">
        <v>739670006</v>
      </c>
      <c r="H81" s="59">
        <f t="shared" si="20"/>
        <v>33629272</v>
      </c>
      <c r="I81" s="129"/>
    </row>
    <row r="82" spans="1:9" s="198" customFormat="1" ht="3" customHeight="1" thickBot="1" x14ac:dyDescent="0.2">
      <c r="A82" s="190"/>
      <c r="B82" s="187"/>
      <c r="C82" s="187"/>
      <c r="D82" s="187"/>
      <c r="E82" s="187"/>
      <c r="F82" s="187"/>
      <c r="G82" s="187"/>
      <c r="H82" s="188"/>
      <c r="I82" s="188"/>
    </row>
    <row r="83" spans="1:9" s="2" customFormat="1" ht="15.75" customHeight="1" x14ac:dyDescent="0.2">
      <c r="A83" s="205" t="s">
        <v>9</v>
      </c>
      <c r="B83" s="12">
        <f>B84+B87</f>
        <v>6585895180</v>
      </c>
      <c r="C83" s="167">
        <f>C84+C87</f>
        <v>6769651580</v>
      </c>
      <c r="D83" s="13">
        <f t="shared" si="18"/>
        <v>183756400</v>
      </c>
      <c r="E83" s="106"/>
      <c r="F83" s="12">
        <v>6585685230</v>
      </c>
      <c r="G83" s="167">
        <v>6769441630</v>
      </c>
      <c r="H83" s="120">
        <f>G83-F83</f>
        <v>183756400</v>
      </c>
      <c r="I83" s="131"/>
    </row>
    <row r="84" spans="1:9" s="2" customFormat="1" ht="15.75" customHeight="1" x14ac:dyDescent="0.2">
      <c r="A84" s="29" t="s">
        <v>13</v>
      </c>
      <c r="B84" s="169">
        <f t="shared" ref="B84:G84" si="21">B85+B86</f>
        <v>6585685230</v>
      </c>
      <c r="C84" s="170">
        <f t="shared" si="21"/>
        <v>6769441630</v>
      </c>
      <c r="D84" s="13">
        <f t="shared" si="18"/>
        <v>183756400</v>
      </c>
      <c r="E84" s="106"/>
      <c r="F84" s="169">
        <f t="shared" si="21"/>
        <v>6585685230</v>
      </c>
      <c r="G84" s="170">
        <f t="shared" si="21"/>
        <v>6769441630</v>
      </c>
      <c r="H84" s="120">
        <f>G84-F84</f>
        <v>183756400</v>
      </c>
      <c r="I84" s="131"/>
    </row>
    <row r="85" spans="1:9" s="2" customFormat="1" ht="15.75" customHeight="1" x14ac:dyDescent="0.2">
      <c r="A85" s="27" t="s">
        <v>23</v>
      </c>
      <c r="B85" s="14">
        <f>6585135230+550000</f>
        <v>6585685230</v>
      </c>
      <c r="C85" s="43">
        <v>6769441630</v>
      </c>
      <c r="D85" s="14">
        <f t="shared" si="18"/>
        <v>183756400</v>
      </c>
      <c r="E85" s="89"/>
      <c r="F85" s="14">
        <f>6585135230+550000</f>
        <v>6585685230</v>
      </c>
      <c r="G85" s="43">
        <v>6769441630</v>
      </c>
      <c r="H85" s="16">
        <f>G85-F85</f>
        <v>183756400</v>
      </c>
      <c r="I85" s="129"/>
    </row>
    <row r="86" spans="1:9" s="2" customFormat="1" ht="15.75" customHeight="1" x14ac:dyDescent="0.2">
      <c r="A86" s="27" t="s">
        <v>24</v>
      </c>
      <c r="B86" s="14">
        <v>0</v>
      </c>
      <c r="C86" s="43">
        <v>0</v>
      </c>
      <c r="D86" s="14">
        <v>0</v>
      </c>
      <c r="E86" s="89"/>
      <c r="F86" s="14">
        <v>0</v>
      </c>
      <c r="G86" s="43">
        <v>0</v>
      </c>
      <c r="H86" s="16">
        <v>0</v>
      </c>
      <c r="I86" s="129"/>
    </row>
    <row r="87" spans="1:9" s="2" customFormat="1" ht="15.75" customHeight="1" x14ac:dyDescent="0.2">
      <c r="A87" s="30" t="s">
        <v>18</v>
      </c>
      <c r="B87" s="171">
        <v>209950</v>
      </c>
      <c r="C87" s="172">
        <v>209950</v>
      </c>
      <c r="D87" s="19">
        <f t="shared" ref="D87:D95" si="22">C87-B87</f>
        <v>0</v>
      </c>
      <c r="E87" s="103"/>
      <c r="F87" s="26"/>
      <c r="G87" s="71"/>
      <c r="H87" s="124"/>
      <c r="I87" s="129"/>
    </row>
    <row r="88" spans="1:9" s="2" customFormat="1" ht="15.75" customHeight="1" thickBot="1" x14ac:dyDescent="0.25">
      <c r="A88" s="42" t="s">
        <v>22</v>
      </c>
      <c r="B88" s="84">
        <v>4859923700</v>
      </c>
      <c r="C88" s="85">
        <v>5043680100</v>
      </c>
      <c r="D88" s="34">
        <f t="shared" si="22"/>
        <v>183756400</v>
      </c>
      <c r="E88" s="91"/>
      <c r="F88" s="84">
        <v>4859923700</v>
      </c>
      <c r="G88" s="85">
        <v>5043680100</v>
      </c>
      <c r="H88" s="119">
        <f>G88-F88</f>
        <v>183756400</v>
      </c>
      <c r="I88" s="129"/>
    </row>
    <row r="89" spans="1:9" s="198" customFormat="1" ht="3" customHeight="1" thickBot="1" x14ac:dyDescent="0.2">
      <c r="A89" s="190"/>
      <c r="B89" s="197"/>
      <c r="C89" s="197"/>
      <c r="D89" s="187"/>
      <c r="E89" s="187"/>
      <c r="F89" s="197"/>
      <c r="G89" s="197"/>
      <c r="H89" s="188"/>
      <c r="I89" s="188"/>
    </row>
    <row r="90" spans="1:9" s="2" customFormat="1" ht="15.75" customHeight="1" x14ac:dyDescent="0.2">
      <c r="A90" s="204" t="s">
        <v>12</v>
      </c>
      <c r="B90" s="18">
        <f>B91+B94</f>
        <v>5138612432</v>
      </c>
      <c r="C90" s="165">
        <f>C91+C94</f>
        <v>4946456032</v>
      </c>
      <c r="D90" s="35">
        <f t="shared" si="22"/>
        <v>-192156400</v>
      </c>
      <c r="E90" s="93"/>
      <c r="F90" s="18">
        <v>5808682215</v>
      </c>
      <c r="G90" s="165">
        <f>G91</f>
        <v>5308682215</v>
      </c>
      <c r="H90" s="38">
        <f>G90-F90</f>
        <v>-500000000</v>
      </c>
      <c r="I90" s="129"/>
    </row>
    <row r="91" spans="1:9" s="2" customFormat="1" ht="15.75" customHeight="1" x14ac:dyDescent="0.2">
      <c r="A91" s="29" t="s">
        <v>13</v>
      </c>
      <c r="B91" s="169">
        <f t="shared" ref="B91:G91" si="23">B92+B93</f>
        <v>4894515000</v>
      </c>
      <c r="C91" s="170">
        <f t="shared" si="23"/>
        <v>4702358600</v>
      </c>
      <c r="D91" s="76">
        <f t="shared" si="22"/>
        <v>-192156400</v>
      </c>
      <c r="E91" s="92"/>
      <c r="F91" s="169">
        <f t="shared" si="23"/>
        <v>5808682215</v>
      </c>
      <c r="G91" s="170">
        <f t="shared" si="23"/>
        <v>5308682215</v>
      </c>
      <c r="H91" s="38">
        <f t="shared" ref="H91:H100" si="24">G91-F91</f>
        <v>-500000000</v>
      </c>
      <c r="I91" s="129"/>
    </row>
    <row r="92" spans="1:9" s="2" customFormat="1" ht="15.75" customHeight="1" x14ac:dyDescent="0.2">
      <c r="A92" s="27" t="s">
        <v>23</v>
      </c>
      <c r="B92" s="14">
        <v>168445000</v>
      </c>
      <c r="C92" s="43">
        <v>218445000</v>
      </c>
      <c r="D92" s="14">
        <f t="shared" si="22"/>
        <v>50000000</v>
      </c>
      <c r="E92" s="89"/>
      <c r="F92" s="14">
        <v>178445000</v>
      </c>
      <c r="G92" s="43">
        <v>228445000</v>
      </c>
      <c r="H92" s="16">
        <f t="shared" si="24"/>
        <v>50000000</v>
      </c>
      <c r="I92" s="129"/>
    </row>
    <row r="93" spans="1:9" s="2" customFormat="1" ht="15.75" customHeight="1" x14ac:dyDescent="0.2">
      <c r="A93" s="27" t="s">
        <v>24</v>
      </c>
      <c r="B93" s="16">
        <v>4726070000</v>
      </c>
      <c r="C93" s="47">
        <v>4483913600</v>
      </c>
      <c r="D93" s="38">
        <f t="shared" si="22"/>
        <v>-242156400</v>
      </c>
      <c r="E93" s="97"/>
      <c r="F93" s="16">
        <v>5630237215</v>
      </c>
      <c r="G93" s="61">
        <v>5080237215</v>
      </c>
      <c r="H93" s="38">
        <f t="shared" si="24"/>
        <v>-550000000</v>
      </c>
      <c r="I93" s="129"/>
    </row>
    <row r="94" spans="1:9" s="2" customFormat="1" ht="15.75" customHeight="1" x14ac:dyDescent="0.2">
      <c r="A94" s="73" t="s">
        <v>18</v>
      </c>
      <c r="B94" s="74">
        <v>244097432</v>
      </c>
      <c r="C94" s="75">
        <v>244097432</v>
      </c>
      <c r="D94" s="74">
        <f t="shared" si="22"/>
        <v>0</v>
      </c>
      <c r="E94" s="109"/>
      <c r="F94" s="26"/>
      <c r="G94" s="71"/>
      <c r="H94" s="124"/>
      <c r="I94" s="129"/>
    </row>
    <row r="95" spans="1:9" s="2" customFormat="1" ht="15.75" customHeight="1" thickBot="1" x14ac:dyDescent="0.25">
      <c r="A95" s="42" t="s">
        <v>31</v>
      </c>
      <c r="B95" s="84">
        <v>4726070000</v>
      </c>
      <c r="C95" s="85">
        <v>4483913600</v>
      </c>
      <c r="D95" s="173">
        <f t="shared" si="22"/>
        <v>-242156400</v>
      </c>
      <c r="E95" s="110"/>
      <c r="F95" s="16">
        <v>5630237215</v>
      </c>
      <c r="G95" s="61">
        <v>5080237215</v>
      </c>
      <c r="H95" s="38">
        <f t="shared" si="24"/>
        <v>-550000000</v>
      </c>
      <c r="I95" s="129"/>
    </row>
    <row r="96" spans="1:9" s="198" customFormat="1" ht="5.0999999999999996" customHeight="1" thickBot="1" x14ac:dyDescent="0.2">
      <c r="A96" s="195"/>
      <c r="B96" s="199"/>
      <c r="C96" s="200"/>
      <c r="D96" s="200"/>
      <c r="E96" s="200"/>
      <c r="F96" s="201"/>
      <c r="G96" s="202"/>
      <c r="H96" s="201"/>
      <c r="I96" s="203"/>
    </row>
    <row r="97" spans="1:9" s="2" customFormat="1" ht="15.75" customHeight="1" x14ac:dyDescent="0.2">
      <c r="A97" s="207" t="s">
        <v>8</v>
      </c>
      <c r="B97" s="23">
        <f>B98+B101</f>
        <v>47718610586</v>
      </c>
      <c r="C97" s="138">
        <f>C98+C101</f>
        <v>47718610586</v>
      </c>
      <c r="D97" s="25">
        <f>C97-B97</f>
        <v>0</v>
      </c>
      <c r="E97" s="111"/>
      <c r="F97" s="23">
        <f>F98</f>
        <v>38004259890</v>
      </c>
      <c r="G97" s="138">
        <f t="shared" ref="G97:H97" si="25">G98</f>
        <v>38004259890</v>
      </c>
      <c r="H97" s="25">
        <f t="shared" si="25"/>
        <v>0</v>
      </c>
      <c r="I97" s="134"/>
    </row>
    <row r="98" spans="1:9" s="2" customFormat="1" ht="15.75" customHeight="1" x14ac:dyDescent="0.2">
      <c r="A98" s="29" t="s">
        <v>13</v>
      </c>
      <c r="B98" s="17">
        <f t="shared" ref="B98:F98" si="26">B99+B100</f>
        <v>37468053204</v>
      </c>
      <c r="C98" s="139">
        <f>C99+C100</f>
        <v>37468053204</v>
      </c>
      <c r="D98" s="15">
        <f>D99+D100</f>
        <v>0</v>
      </c>
      <c r="E98" s="112"/>
      <c r="F98" s="17">
        <f t="shared" si="26"/>
        <v>38004259890</v>
      </c>
      <c r="G98" s="139">
        <f>G99+G100</f>
        <v>38004259890</v>
      </c>
      <c r="H98" s="16">
        <f t="shared" si="24"/>
        <v>0</v>
      </c>
      <c r="I98" s="129"/>
    </row>
    <row r="99" spans="1:9" s="2" customFormat="1" ht="15.75" customHeight="1" x14ac:dyDescent="0.2">
      <c r="A99" s="27" t="s">
        <v>23</v>
      </c>
      <c r="B99" s="15">
        <f>B92+B85+B78+B72+B63+B56+B44+B39+B34+B28+B16+B7+B51+B23+B11</f>
        <v>19162472538</v>
      </c>
      <c r="C99" s="140">
        <f>C92+C85+C78+C72+C63+C56+C44+C39+C34+C28+C16+C7+C51+C23+C11</f>
        <v>20292402691</v>
      </c>
      <c r="D99" s="15">
        <f>D92+D85+D78+D72+D63+D56+D44+D39+D34+D28+D16+D7+D51+D23+D11</f>
        <v>1129930153</v>
      </c>
      <c r="E99" s="112"/>
      <c r="F99" s="15">
        <f>F92+F85+F78+F72+F63+F56+F44+F39+F34+F28+F16+F7+F51+F23+F11</f>
        <v>19143190623</v>
      </c>
      <c r="G99" s="140">
        <f>G92+G85+G78+G72+G63+G56+G44+G39+G34+G28+G16+G7+G51+G23+G11</f>
        <v>20292220776</v>
      </c>
      <c r="H99" s="16">
        <f t="shared" si="24"/>
        <v>1149030153</v>
      </c>
      <c r="I99" s="129"/>
    </row>
    <row r="100" spans="1:9" s="2" customFormat="1" ht="15.75" customHeight="1" x14ac:dyDescent="0.2">
      <c r="A100" s="27" t="s">
        <v>24</v>
      </c>
      <c r="B100" s="21">
        <f>B93+B86+B79+B73+B57+B64+B45+B40+B35+B29+B8+B17</f>
        <v>18305580666</v>
      </c>
      <c r="C100" s="141">
        <f>C93+C86+C79+C73+C57+C64+C45+C40+C35+C29+C8+C17</f>
        <v>17175650513</v>
      </c>
      <c r="D100" s="39">
        <f>D93+D86+D79+D73+D57+D64+D45+D40+D35+D29+D8+D17</f>
        <v>-1129930153</v>
      </c>
      <c r="E100" s="113"/>
      <c r="F100" s="21">
        <f>F93+F86+F79+F73+F57+F64+F45+F40+F35+F29+F8+F17</f>
        <v>18861069267</v>
      </c>
      <c r="G100" s="141">
        <f>G93+G86+G79+G73+G57+G64+G45+G40+G35+G29+G8+G17</f>
        <v>17712039114</v>
      </c>
      <c r="H100" s="38">
        <f t="shared" si="24"/>
        <v>-1149030153</v>
      </c>
      <c r="I100" s="129"/>
    </row>
    <row r="101" spans="1:9" s="2" customFormat="1" ht="15.75" customHeight="1" thickBot="1" x14ac:dyDescent="0.25">
      <c r="A101" s="31" t="s">
        <v>18</v>
      </c>
      <c r="B101" s="32">
        <f>B94+B87+B65+B46</f>
        <v>10250557382</v>
      </c>
      <c r="C101" s="142">
        <f>C94+C87+C65+C46</f>
        <v>10250557382</v>
      </c>
      <c r="D101" s="32"/>
      <c r="E101" s="114"/>
      <c r="F101" s="33"/>
      <c r="G101" s="143"/>
      <c r="H101" s="127"/>
      <c r="I101" s="135"/>
    </row>
    <row r="102" spans="1:9" s="2" customFormat="1" ht="15.75" customHeight="1" x14ac:dyDescent="0.2">
      <c r="A102" s="147" t="s">
        <v>31</v>
      </c>
      <c r="B102" s="22">
        <f>B95+B80+B74+B66+B58+B47+B30+B18</f>
        <v>11199509666</v>
      </c>
      <c r="C102" s="22">
        <f>C95+C80+C74+C66+C58+C47+C30+C18</f>
        <v>10029579513</v>
      </c>
      <c r="D102" s="22">
        <f>D95+D80+D74+D66+D58+D47+D30+D18</f>
        <v>-1169930153</v>
      </c>
      <c r="E102" s="153"/>
      <c r="F102" s="22">
        <f>F95+F80+F74+F66+F58+F47+F30+F18</f>
        <v>11409832881</v>
      </c>
      <c r="G102" s="22">
        <f>G95+G80+G74+G66+G58+G47+G30+G18</f>
        <v>10270802728</v>
      </c>
      <c r="H102" s="22">
        <f>H95+H80+H74+H66+H58+H47+H30+H18</f>
        <v>-1139030153</v>
      </c>
      <c r="I102" s="154"/>
    </row>
    <row r="103" spans="1:9" s="2" customFormat="1" ht="15.75" customHeight="1" x14ac:dyDescent="0.2">
      <c r="A103" s="148" t="s">
        <v>34</v>
      </c>
      <c r="B103" s="145">
        <f>B67</f>
        <v>1165308000</v>
      </c>
      <c r="C103" s="145">
        <f>C67</f>
        <v>1165308000</v>
      </c>
      <c r="D103" s="145">
        <f>D67</f>
        <v>0</v>
      </c>
      <c r="E103" s="155"/>
      <c r="F103" s="145">
        <f>F67</f>
        <v>1165308000</v>
      </c>
      <c r="G103" s="145">
        <f>G67</f>
        <v>1165308000</v>
      </c>
      <c r="H103" s="145">
        <f>H67</f>
        <v>0</v>
      </c>
      <c r="I103" s="156"/>
    </row>
    <row r="104" spans="1:9" s="2" customFormat="1" ht="15.75" customHeight="1" x14ac:dyDescent="0.2">
      <c r="A104" s="149" t="s">
        <v>29</v>
      </c>
      <c r="B104" s="145">
        <f>B88+B81+B75+B68+B59+B53+B48+B36+B31+B25+B19+B13</f>
        <v>15166008046</v>
      </c>
      <c r="C104" s="145">
        <f>C88+C81+C75+C68+C59+C53+C48+C36+C31+C25+C19+C13</f>
        <v>15758562865</v>
      </c>
      <c r="D104" s="145">
        <f>D88+D81+D75+D68+D59+D53+D48+D36+D31+D25+D19+D13</f>
        <v>592554819</v>
      </c>
      <c r="E104" s="155"/>
      <c r="F104" s="145">
        <f>F88+F81+F75+F68+F59+F53+F48+F36+F31+F25+F19+F13</f>
        <v>15141896988</v>
      </c>
      <c r="G104" s="145">
        <f>G88+G81+G75+G68+G59+G53+G48+G36+G31+G25+G19+G13</f>
        <v>15793351807</v>
      </c>
      <c r="H104" s="145">
        <f>H88+H81+H75+H68+H59+H53+H48+H36+H31+H25+H19+H13</f>
        <v>651454819</v>
      </c>
      <c r="I104" s="156"/>
    </row>
    <row r="105" spans="1:9" s="2" customFormat="1" ht="15.75" customHeight="1" thickBot="1" x14ac:dyDescent="0.25">
      <c r="A105" s="42" t="s">
        <v>30</v>
      </c>
      <c r="B105" s="146">
        <f>B69+B20</f>
        <v>1295513700</v>
      </c>
      <c r="C105" s="146">
        <f>C69+C20</f>
        <v>1295513700</v>
      </c>
      <c r="D105" s="146">
        <f>D69+D20</f>
        <v>0</v>
      </c>
      <c r="E105" s="157"/>
      <c r="F105" s="146">
        <f>F69+F20</f>
        <v>1295513700</v>
      </c>
      <c r="G105" s="146">
        <f>G69+G20</f>
        <v>1535513700</v>
      </c>
      <c r="H105" s="146">
        <f>H69+H20</f>
        <v>240000000</v>
      </c>
      <c r="I105" s="158"/>
    </row>
    <row r="106" spans="1:9" s="2" customFormat="1" ht="15.75" customHeight="1" x14ac:dyDescent="0.2">
      <c r="A106" s="3"/>
      <c r="B106" s="4"/>
      <c r="C106" s="4"/>
      <c r="D106" s="4"/>
      <c r="E106" s="4"/>
      <c r="F106" s="4"/>
      <c r="G106" s="4"/>
      <c r="H106" s="4"/>
      <c r="I106" s="4"/>
    </row>
    <row r="107" spans="1:9" s="2" customFormat="1" x14ac:dyDescent="0.2">
      <c r="A107" s="2" t="s">
        <v>19</v>
      </c>
      <c r="B107" s="24"/>
      <c r="C107" s="24"/>
      <c r="D107" s="24"/>
      <c r="E107" s="24"/>
      <c r="F107" s="24"/>
      <c r="G107" s="24"/>
      <c r="H107" s="24"/>
      <c r="I107" s="24"/>
    </row>
    <row r="108" spans="1:9" s="2" customFormat="1" x14ac:dyDescent="0.2">
      <c r="A108" s="2" t="s">
        <v>20</v>
      </c>
      <c r="B108" s="8"/>
      <c r="C108" s="8"/>
      <c r="D108" s="8"/>
      <c r="E108" s="8"/>
      <c r="F108" s="8"/>
      <c r="G108" s="8"/>
      <c r="H108" s="8"/>
      <c r="I108" s="8"/>
    </row>
    <row r="109" spans="1:9" s="2" customFormat="1" ht="12.75" customHeight="1" x14ac:dyDescent="0.25">
      <c r="A109" s="5" t="s">
        <v>21</v>
      </c>
      <c r="B109" s="86"/>
      <c r="C109" s="86"/>
      <c r="D109" s="86"/>
      <c r="E109" s="86"/>
      <c r="F109" s="86"/>
      <c r="G109" s="86"/>
      <c r="H109" s="86"/>
      <c r="I109" s="86"/>
    </row>
    <row r="110" spans="1:9" s="2" customFormat="1" ht="30.75" customHeight="1" x14ac:dyDescent="0.25">
      <c r="A110" s="1"/>
      <c r="B110" s="86"/>
      <c r="C110" s="86"/>
      <c r="D110" s="86"/>
      <c r="E110" s="86"/>
      <c r="F110" s="86"/>
      <c r="G110" s="86"/>
      <c r="H110" s="86"/>
      <c r="I110" s="86"/>
    </row>
    <row r="111" spans="1:9" s="2" customFormat="1" x14ac:dyDescent="0.2">
      <c r="A111" s="5"/>
    </row>
    <row r="112" spans="1:9" s="2" customFormat="1" x14ac:dyDescent="0.2">
      <c r="A112" s="5"/>
    </row>
    <row r="113" spans="1:1" s="2" customFormat="1" x14ac:dyDescent="0.2"/>
    <row r="115" spans="1:1" x14ac:dyDescent="0.2">
      <c r="A115" s="9"/>
    </row>
    <row r="116" spans="1:1" x14ac:dyDescent="0.2">
      <c r="A116" s="7"/>
    </row>
  </sheetData>
  <mergeCells count="2">
    <mergeCell ref="B4:D4"/>
    <mergeCell ref="F4:H4"/>
  </mergeCells>
  <pageMargins left="0.70866141732283472" right="0.70866141732283472" top="0.59055118110236227" bottom="0.19685039370078741" header="0.31496062992125984" footer="0.31496062992125984"/>
  <pageSetup paperSize="9" scale="47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 a 4 běh po vládě</vt:lpstr>
      <vt:lpstr>List1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2020-10-20T09:28:22Z</cp:lastPrinted>
  <dcterms:created xsi:type="dcterms:W3CDTF">2013-08-22T11:48:15Z</dcterms:created>
  <dcterms:modified xsi:type="dcterms:W3CDTF">2020-10-20T09:28:26Z</dcterms:modified>
</cp:coreProperties>
</file>